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140" yWindow="-210" windowWidth="7275" windowHeight="8805"/>
  </bookViews>
  <sheets>
    <sheet name="Anual m3" sheetId="1" r:id="rId1"/>
  </sheets>
  <calcPr calcId="124519"/>
</workbook>
</file>

<file path=xl/calcChain.xml><?xml version="1.0" encoding="utf-8"?>
<calcChain xmlns="http://schemas.openxmlformats.org/spreadsheetml/2006/main">
  <c r="S51" i="1"/>
  <c r="R51"/>
  <c r="N51"/>
  <c r="M36"/>
  <c r="L36"/>
  <c r="K36"/>
  <c r="J36"/>
  <c r="I36"/>
  <c r="H36"/>
  <c r="G36"/>
  <c r="F36"/>
  <c r="E36"/>
  <c r="D36"/>
  <c r="C36"/>
  <c r="B36"/>
  <c r="N29"/>
  <c r="M29"/>
  <c r="M7" s="1"/>
  <c r="L29"/>
  <c r="L7" s="1"/>
  <c r="L51" s="1"/>
  <c r="K29"/>
  <c r="J29"/>
  <c r="I29"/>
  <c r="I7" s="1"/>
  <c r="I51" s="1"/>
  <c r="H29"/>
  <c r="H7" s="1"/>
  <c r="G29"/>
  <c r="F29"/>
  <c r="E29"/>
  <c r="D29"/>
  <c r="C29"/>
  <c r="B29"/>
  <c r="N21"/>
  <c r="M21"/>
  <c r="M8" s="1"/>
  <c r="L21"/>
  <c r="K21"/>
  <c r="K8" s="1"/>
  <c r="J21"/>
  <c r="J8" s="1"/>
  <c r="I21"/>
  <c r="H21"/>
  <c r="G21"/>
  <c r="G8" s="1"/>
  <c r="F21"/>
  <c r="F8" s="1"/>
  <c r="E21"/>
  <c r="E8" s="1"/>
  <c r="D21"/>
  <c r="C21"/>
  <c r="C8" s="1"/>
  <c r="B21"/>
  <c r="B8" s="1"/>
  <c r="U20"/>
  <c r="T20"/>
  <c r="S20"/>
  <c r="U19"/>
  <c r="U21" s="1"/>
  <c r="T19"/>
  <c r="T21" s="1"/>
  <c r="S19"/>
  <c r="S9"/>
  <c r="R9"/>
  <c r="Q9"/>
  <c r="O9"/>
  <c r="N9"/>
  <c r="M9"/>
  <c r="L9"/>
  <c r="K9"/>
  <c r="J9"/>
  <c r="I9"/>
  <c r="H9"/>
  <c r="G9"/>
  <c r="F9"/>
  <c r="E9"/>
  <c r="D9"/>
  <c r="C9"/>
  <c r="B9"/>
  <c r="S8"/>
  <c r="Q8"/>
  <c r="Q7"/>
  <c r="Q51" s="1"/>
  <c r="L8"/>
  <c r="I8"/>
  <c r="H8"/>
  <c r="D8"/>
  <c r="D7"/>
  <c r="D51" s="1"/>
  <c r="H51" l="1"/>
  <c r="E7"/>
  <c r="E51" s="1"/>
  <c r="B7"/>
  <c r="B51" s="1"/>
  <c r="F7"/>
  <c r="F51" s="1"/>
  <c r="J7"/>
  <c r="J51" s="1"/>
  <c r="M51"/>
  <c r="S21"/>
  <c r="C7"/>
  <c r="C51" s="1"/>
  <c r="G7"/>
  <c r="G51" s="1"/>
  <c r="K7"/>
  <c r="K51" s="1"/>
</calcChain>
</file>

<file path=xl/sharedStrings.xml><?xml version="1.0" encoding="utf-8"?>
<sst xmlns="http://schemas.openxmlformats.org/spreadsheetml/2006/main" count="52" uniqueCount="40">
  <si>
    <t>RECOPE</t>
  </si>
  <si>
    <t>VENTAS ANUALES POR PRODUCTO</t>
  </si>
  <si>
    <t>(METROS CUBICOS)</t>
  </si>
  <si>
    <t>REP.: EST 199</t>
  </si>
  <si>
    <t>PRODUCTO</t>
  </si>
  <si>
    <t>NAC. CON ICE</t>
  </si>
  <si>
    <t>NAC. SIN ICE</t>
  </si>
  <si>
    <t>TOTAL GASOLINAS</t>
  </si>
  <si>
    <t>GAS. PLUS 91</t>
  </si>
  <si>
    <t>DIESEL</t>
  </si>
  <si>
    <t>KEROSENE</t>
  </si>
  <si>
    <t>BUNKER</t>
  </si>
  <si>
    <t>L.P.G.</t>
  </si>
  <si>
    <t>DIESEL. PESADO</t>
  </si>
  <si>
    <t>ASFALTO AC-20</t>
  </si>
  <si>
    <t>EMULSION</t>
  </si>
  <si>
    <t>JET A-1 (Gral.)</t>
  </si>
  <si>
    <t>JET A-1 (Turist.)</t>
  </si>
  <si>
    <t xml:space="preserve"> JET A-1</t>
  </si>
  <si>
    <t>AV-GAS</t>
  </si>
  <si>
    <t>NAFTA LIVIANA</t>
  </si>
  <si>
    <t>NAFTA PESADA</t>
  </si>
  <si>
    <t>IFO-380</t>
  </si>
  <si>
    <t>ASFALTO AC-30</t>
  </si>
  <si>
    <t>ASFALTO PG-70</t>
  </si>
  <si>
    <t>GAS. SUPER</t>
  </si>
  <si>
    <t>I.C.E.</t>
  </si>
  <si>
    <t>DIESEL 0,50</t>
  </si>
  <si>
    <t>DSL. PESADO</t>
  </si>
  <si>
    <t>EXPORTACIONES</t>
  </si>
  <si>
    <t>JET A-1</t>
  </si>
  <si>
    <t>JET PREF.</t>
  </si>
  <si>
    <t>IFO-180</t>
  </si>
  <si>
    <t>M.D.O.</t>
  </si>
  <si>
    <t>TOTAL GENERAL</t>
  </si>
  <si>
    <t>CRUDO LIVIANO</t>
  </si>
  <si>
    <t>BUNKER BAJO AZUFRE</t>
  </si>
  <si>
    <t>BUNKER-C</t>
  </si>
  <si>
    <t>DEPARTAMENTO DE SERVICIO AL CLIENTE</t>
  </si>
  <si>
    <t>PERIODO 2007 al 2017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</si>
</sst>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164" fontId="3" fillId="2" borderId="0" xfId="1" applyNumberFormat="1" applyFont="1" applyFill="1" applyBorder="1"/>
    <xf numFmtId="41" fontId="3" fillId="2" borderId="0" xfId="0" applyNumberFormat="1" applyFont="1" applyFill="1" applyBorder="1"/>
    <xf numFmtId="3" fontId="3" fillId="2" borderId="0" xfId="0" applyNumberFormat="1" applyFont="1" applyFill="1" applyBorder="1"/>
    <xf numFmtId="0" fontId="0" fillId="2" borderId="0" xfId="0" applyFill="1" applyBorder="1"/>
    <xf numFmtId="0" fontId="3" fillId="2" borderId="0" xfId="0" applyFont="1" applyFill="1"/>
    <xf numFmtId="0" fontId="3" fillId="2" borderId="0" xfId="0" applyFont="1" applyFill="1" applyAlignment="1"/>
    <xf numFmtId="0" fontId="9" fillId="2" borderId="0" xfId="0" applyFont="1" applyFill="1"/>
    <xf numFmtId="164" fontId="7" fillId="2" borderId="2" xfId="1" applyNumberFormat="1" applyFont="1" applyFill="1" applyBorder="1"/>
    <xf numFmtId="164" fontId="7" fillId="2" borderId="3" xfId="1" applyNumberFormat="1" applyFont="1" applyFill="1" applyBorder="1"/>
    <xf numFmtId="3" fontId="7" fillId="2" borderId="3" xfId="0" applyNumberFormat="1" applyFont="1" applyFill="1" applyBorder="1"/>
    <xf numFmtId="3" fontId="7" fillId="2" borderId="3" xfId="1" applyNumberFormat="1" applyFont="1" applyFill="1" applyBorder="1"/>
    <xf numFmtId="0" fontId="0" fillId="2" borderId="3" xfId="0" applyFill="1" applyBorder="1"/>
    <xf numFmtId="164" fontId="3" fillId="2" borderId="3" xfId="1" applyNumberFormat="1" applyFont="1" applyFill="1" applyBorder="1"/>
    <xf numFmtId="164" fontId="3" fillId="2" borderId="2" xfId="1" applyNumberFormat="1" applyFont="1" applyFill="1" applyBorder="1"/>
    <xf numFmtId="3" fontId="3" fillId="2" borderId="3" xfId="1" applyNumberFormat="1" applyFont="1" applyFill="1" applyBorder="1"/>
    <xf numFmtId="41" fontId="7" fillId="2" borderId="3" xfId="0" applyNumberFormat="1" applyFont="1" applyFill="1" applyBorder="1"/>
    <xf numFmtId="3" fontId="0" fillId="2" borderId="3" xfId="0" applyNumberFormat="1" applyFill="1" applyBorder="1"/>
    <xf numFmtId="164" fontId="7" fillId="2" borderId="1" xfId="1" applyNumberFormat="1" applyFont="1" applyFill="1" applyBorder="1"/>
    <xf numFmtId="3" fontId="3" fillId="2" borderId="3" xfId="0" applyNumberFormat="1" applyFont="1" applyFill="1" applyBorder="1"/>
    <xf numFmtId="0" fontId="8" fillId="2" borderId="4" xfId="0" applyFont="1" applyFill="1" applyBorder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41" fontId="3" fillId="2" borderId="5" xfId="0" applyNumberFormat="1" applyFont="1" applyFill="1" applyBorder="1"/>
    <xf numFmtId="3" fontId="3" fillId="2" borderId="5" xfId="0" applyNumberFormat="1" applyFont="1" applyFill="1" applyBorder="1"/>
    <xf numFmtId="0" fontId="6" fillId="2" borderId="9" xfId="0" applyFont="1" applyFill="1" applyBorder="1"/>
    <xf numFmtId="0" fontId="8" fillId="2" borderId="9" xfId="0" applyFont="1" applyFill="1" applyBorder="1"/>
    <xf numFmtId="0" fontId="6" fillId="2" borderId="9" xfId="0" applyFont="1" applyFill="1" applyBorder="1" applyAlignment="1">
      <alignment horizontal="left"/>
    </xf>
    <xf numFmtId="164" fontId="7" fillId="2" borderId="0" xfId="1" applyNumberFormat="1" applyFont="1" applyFill="1" applyBorder="1"/>
    <xf numFmtId="3" fontId="3" fillId="2" borderId="0" xfId="1" applyNumberFormat="1" applyFont="1" applyFill="1" applyBorder="1"/>
    <xf numFmtId="3" fontId="0" fillId="2" borderId="0" xfId="0" applyNumberFormat="1" applyFill="1" applyBorder="1"/>
    <xf numFmtId="164" fontId="3" fillId="2" borderId="1" xfId="1" applyNumberFormat="1" applyFont="1" applyFill="1" applyBorder="1"/>
    <xf numFmtId="41" fontId="3" fillId="2" borderId="7" xfId="0" applyNumberFormat="1" applyFont="1" applyFill="1" applyBorder="1"/>
    <xf numFmtId="3" fontId="3" fillId="2" borderId="10" xfId="0" applyNumberFormat="1" applyFont="1" applyFill="1" applyBorder="1"/>
    <xf numFmtId="164" fontId="3" fillId="2" borderId="10" xfId="1" applyNumberFormat="1" applyFont="1" applyFill="1" applyBorder="1"/>
    <xf numFmtId="0" fontId="10" fillId="2" borderId="0" xfId="0" applyFont="1" applyFill="1"/>
    <xf numFmtId="0" fontId="4" fillId="2" borderId="1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3" fillId="2" borderId="7" xfId="0" applyNumberFormat="1" applyFont="1" applyFill="1" applyBorder="1"/>
    <xf numFmtId="3" fontId="3" fillId="2" borderId="4" xfId="0" applyNumberFormat="1" applyFont="1" applyFill="1" applyBorder="1"/>
    <xf numFmtId="3" fontId="3" fillId="2" borderId="15" xfId="0" applyNumberFormat="1" applyFont="1" applyFill="1" applyBorder="1"/>
    <xf numFmtId="3" fontId="3" fillId="2" borderId="1" xfId="1" applyNumberFormat="1" applyFont="1" applyFill="1" applyBorder="1"/>
    <xf numFmtId="3" fontId="0" fillId="2" borderId="1" xfId="0" applyNumberFormat="1" applyFill="1" applyBorder="1"/>
    <xf numFmtId="0" fontId="5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5" fillId="2" borderId="16" xfId="0" applyFont="1" applyFill="1" applyBorder="1" applyAlignment="1">
      <alignment horizontal="center"/>
    </xf>
    <xf numFmtId="3" fontId="3" fillId="2" borderId="17" xfId="1" applyNumberFormat="1" applyFont="1" applyFill="1" applyBorder="1"/>
    <xf numFmtId="3" fontId="0" fillId="2" borderId="17" xfId="0" applyNumberFormat="1" applyFill="1" applyBorder="1"/>
    <xf numFmtId="164" fontId="7" fillId="2" borderId="17" xfId="1" applyNumberFormat="1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6" xfId="0" applyFont="1" applyFill="1" applyBorder="1" applyAlignment="1">
      <alignment horizontal="center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/>
    <xf numFmtId="3" fontId="3" fillId="2" borderId="12" xfId="0" applyNumberFormat="1" applyFont="1" applyFill="1" applyBorder="1"/>
    <xf numFmtId="3" fontId="3" fillId="2" borderId="12" xfId="1" applyNumberFormat="1" applyFont="1" applyFill="1" applyBorder="1"/>
    <xf numFmtId="3" fontId="3" fillId="2" borderId="21" xfId="0" applyNumberFormat="1" applyFont="1" applyFill="1" applyBorder="1"/>
    <xf numFmtId="3" fontId="3" fillId="2" borderId="14" xfId="0" applyNumberFormat="1" applyFont="1" applyFill="1" applyBorder="1"/>
    <xf numFmtId="3" fontId="3" fillId="2" borderId="22" xfId="0" applyNumberFormat="1" applyFont="1" applyFill="1" applyBorder="1"/>
    <xf numFmtId="0" fontId="6" fillId="2" borderId="23" xfId="0" applyFont="1" applyFill="1" applyBorder="1"/>
    <xf numFmtId="164" fontId="7" fillId="2" borderId="19" xfId="1" applyNumberFormat="1" applyFont="1" applyFill="1" applyBorder="1"/>
    <xf numFmtId="164" fontId="7" fillId="2" borderId="24" xfId="1" applyNumberFormat="1" applyFont="1" applyFill="1" applyBorder="1"/>
    <xf numFmtId="164" fontId="7" fillId="2" borderId="25" xfId="1" applyNumberFormat="1" applyFont="1" applyFill="1" applyBorder="1"/>
    <xf numFmtId="3" fontId="7" fillId="2" borderId="19" xfId="0" applyNumberFormat="1" applyFont="1" applyFill="1" applyBorder="1"/>
    <xf numFmtId="3" fontId="7" fillId="2" borderId="19" xfId="1" applyNumberFormat="1" applyFont="1" applyFill="1" applyBorder="1"/>
    <xf numFmtId="3" fontId="0" fillId="2" borderId="26" xfId="0" applyNumberFormat="1" applyFill="1" applyBorder="1"/>
    <xf numFmtId="3" fontId="0" fillId="2" borderId="19" xfId="0" applyNumberFormat="1" applyFill="1" applyBorder="1"/>
    <xf numFmtId="3" fontId="0" fillId="2" borderId="25" xfId="0" applyNumberFormat="1" applyFill="1" applyBorder="1"/>
    <xf numFmtId="3" fontId="0" fillId="2" borderId="27" xfId="0" applyNumberFormat="1" applyFill="1" applyBorder="1"/>
    <xf numFmtId="3" fontId="3" fillId="2" borderId="5" xfId="1" applyNumberFormat="1" applyFont="1" applyFill="1" applyBorder="1"/>
    <xf numFmtId="3" fontId="3" fillId="2" borderId="16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95250</xdr:rowOff>
    </xdr:from>
    <xdr:to>
      <xdr:col>0</xdr:col>
      <xdr:colOff>1276350</xdr:colOff>
      <xdr:row>4</xdr:row>
      <xdr:rowOff>133350</xdr:rowOff>
    </xdr:to>
    <xdr:sp macro="" textlink="">
      <xdr:nvSpPr>
        <xdr:cNvPr id="3" name="2 CuadroTexto"/>
        <xdr:cNvSpPr txBox="1"/>
      </xdr:nvSpPr>
      <xdr:spPr>
        <a:xfrm>
          <a:off x="47626" y="485775"/>
          <a:ext cx="122872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R" sz="700" b="1"/>
            <a:t>DIRECCION</a:t>
          </a:r>
          <a:r>
            <a:rPr lang="es-CR" sz="700" b="1" baseline="0"/>
            <a:t> DE VENTAS, </a:t>
          </a:r>
        </a:p>
        <a:p>
          <a:pPr algn="ctr"/>
          <a:r>
            <a:rPr lang="es-CR" sz="700" b="1" baseline="0"/>
            <a:t>DEPARTAMENTO DE SERVICIO AL  CLIENTE</a:t>
          </a:r>
          <a:endParaRPr lang="es-CR" sz="700" b="1"/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0</xdr:col>
      <xdr:colOff>1133475</xdr:colOff>
      <xdr:row>2</xdr:row>
      <xdr:rowOff>38100</xdr:rowOff>
    </xdr:to>
    <xdr:pic>
      <xdr:nvPicPr>
        <xdr:cNvPr id="4" name="3 Imagen" descr="https://ci5.googleusercontent.com/proxy/v2QQiPoqBzNYcVlEcM0AcYAMQDJCXddtgzBOc1poH2lZTBoE4itJx87NGzMSWGWk80so-lVlFbxrkgFjjIs1r_4aZx6j4fG491UjoVadTm_KOl8my1frJGFIOr8=s0-d-e1-ft#https://www.recope.go.cr/wp-content/uploads/2016/01/FIRMA_RECOPE10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5250"/>
          <a:ext cx="9429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workbookViewId="0">
      <pane xSplit="20" ySplit="6" topLeftCell="W7" activePane="bottomRight" state="frozen"/>
      <selection pane="topRight" activeCell="U1" sqref="U1"/>
      <selection pane="bottomLeft" activeCell="A7" sqref="A7"/>
      <selection pane="bottomRight" activeCell="A6" sqref="A6"/>
    </sheetView>
  </sheetViews>
  <sheetFormatPr baseColWidth="10" defaultRowHeight="15"/>
  <cols>
    <col min="1" max="1" width="19.42578125" customWidth="1"/>
    <col min="2" max="2" width="13.7109375" hidden="1" customWidth="1"/>
    <col min="3" max="19" width="0" hidden="1" customWidth="1"/>
    <col min="20" max="20" width="0.140625" hidden="1" customWidth="1"/>
    <col min="21" max="21" width="0" hidden="1" customWidth="1"/>
    <col min="22" max="22" width="11.42578125" hidden="1" customWidth="1"/>
    <col min="30" max="30" width="12.7109375" customWidth="1"/>
  </cols>
  <sheetData>
    <row r="1" spans="1:35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5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5" ht="15.75" thickBo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5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"/>
      <c r="AA5" s="1"/>
      <c r="AC5" s="1"/>
      <c r="AD5" s="1"/>
      <c r="AF5" s="58" t="s">
        <v>3</v>
      </c>
      <c r="AG5" s="59"/>
    </row>
    <row r="6" spans="1:35" ht="17.25" thickBot="1">
      <c r="A6" s="60" t="s">
        <v>4</v>
      </c>
      <c r="B6" s="41">
        <v>1986</v>
      </c>
      <c r="C6" s="41">
        <v>1987</v>
      </c>
      <c r="D6" s="41">
        <v>1988</v>
      </c>
      <c r="E6" s="41">
        <v>1989</v>
      </c>
      <c r="F6" s="41">
        <v>1990</v>
      </c>
      <c r="G6" s="41">
        <v>1991</v>
      </c>
      <c r="H6" s="41">
        <v>1992</v>
      </c>
      <c r="I6" s="61">
        <v>1993</v>
      </c>
      <c r="J6" s="41">
        <v>1994</v>
      </c>
      <c r="K6" s="41">
        <v>1995</v>
      </c>
      <c r="L6" s="41">
        <v>1996</v>
      </c>
      <c r="M6" s="41">
        <v>1997</v>
      </c>
      <c r="N6" s="41">
        <v>1998</v>
      </c>
      <c r="O6" s="41">
        <v>1999</v>
      </c>
      <c r="P6" s="48">
        <v>2000</v>
      </c>
      <c r="Q6" s="48">
        <v>2001</v>
      </c>
      <c r="R6" s="41">
        <v>2002</v>
      </c>
      <c r="S6" s="41">
        <v>2003</v>
      </c>
      <c r="T6" s="48">
        <v>2004</v>
      </c>
      <c r="U6" s="40">
        <v>2005</v>
      </c>
      <c r="V6" s="41">
        <v>2006</v>
      </c>
      <c r="W6" s="42">
        <v>2007</v>
      </c>
      <c r="X6" s="41">
        <v>2008</v>
      </c>
      <c r="Y6" s="42">
        <v>2009</v>
      </c>
      <c r="Z6" s="41">
        <v>2010</v>
      </c>
      <c r="AA6" s="42">
        <v>2011</v>
      </c>
      <c r="AB6" s="41">
        <v>2012</v>
      </c>
      <c r="AC6" s="42">
        <v>2013</v>
      </c>
      <c r="AD6" s="41">
        <v>2014</v>
      </c>
      <c r="AE6" s="48">
        <v>2015</v>
      </c>
      <c r="AF6" s="41">
        <v>2016</v>
      </c>
      <c r="AG6" s="54">
        <v>2017</v>
      </c>
    </row>
    <row r="7" spans="1:35" ht="16.5">
      <c r="A7" s="39" t="s">
        <v>5</v>
      </c>
      <c r="B7" s="62">
        <f t="shared" ref="B7:M7" si="0">+SUM(B10:B29)-B21</f>
        <v>812649</v>
      </c>
      <c r="C7" s="62">
        <f t="shared" si="0"/>
        <v>893197</v>
      </c>
      <c r="D7" s="62">
        <f t="shared" si="0"/>
        <v>939948</v>
      </c>
      <c r="E7" s="62">
        <f t="shared" si="0"/>
        <v>997260</v>
      </c>
      <c r="F7" s="62">
        <f t="shared" si="0"/>
        <v>1079872</v>
      </c>
      <c r="G7" s="62">
        <f t="shared" si="0"/>
        <v>1126330</v>
      </c>
      <c r="H7" s="62">
        <f t="shared" si="0"/>
        <v>1417391</v>
      </c>
      <c r="I7" s="63">
        <f t="shared" si="0"/>
        <v>1504580</v>
      </c>
      <c r="J7" s="62">
        <f t="shared" si="0"/>
        <v>1789236</v>
      </c>
      <c r="K7" s="62">
        <f t="shared" si="0"/>
        <v>1823462</v>
      </c>
      <c r="L7" s="62">
        <f t="shared" si="0"/>
        <v>1749957</v>
      </c>
      <c r="M7" s="62">
        <f t="shared" si="0"/>
        <v>1734245</v>
      </c>
      <c r="N7" s="62">
        <v>1988820</v>
      </c>
      <c r="O7" s="62">
        <v>2059697</v>
      </c>
      <c r="P7" s="64">
        <v>2047929</v>
      </c>
      <c r="Q7" s="64">
        <f>+SUM(Q10:Q29)-Q21+5</f>
        <v>2071185</v>
      </c>
      <c r="R7" s="62">
        <v>2136852</v>
      </c>
      <c r="S7" s="65">
        <v>2313365</v>
      </c>
      <c r="T7" s="66">
        <v>2434478</v>
      </c>
      <c r="U7" s="67">
        <v>2409263</v>
      </c>
      <c r="V7" s="65">
        <v>2598325</v>
      </c>
      <c r="W7" s="67">
        <v>2806785</v>
      </c>
      <c r="X7" s="65">
        <v>2809440</v>
      </c>
      <c r="Y7" s="67">
        <v>2712302</v>
      </c>
      <c r="Z7" s="65">
        <v>2827297</v>
      </c>
      <c r="AA7" s="67">
        <v>2948559</v>
      </c>
      <c r="AB7" s="65">
        <v>2901475.4862830001</v>
      </c>
      <c r="AC7" s="67">
        <v>3023400.0324339997</v>
      </c>
      <c r="AD7" s="65">
        <v>3087619.5033999993</v>
      </c>
      <c r="AE7" s="68">
        <v>3023880.4866940002</v>
      </c>
      <c r="AF7" s="65">
        <v>3263072.0748120002</v>
      </c>
      <c r="AG7" s="69">
        <v>3318473.8619860006</v>
      </c>
    </row>
    <row r="8" spans="1:35" ht="15.75" thickBot="1">
      <c r="A8" s="70" t="s">
        <v>6</v>
      </c>
      <c r="B8" s="71">
        <f t="shared" ref="B8:M8" si="1">+SUM(B10:B28)-B21</f>
        <v>809116</v>
      </c>
      <c r="C8" s="71">
        <f t="shared" si="1"/>
        <v>864666</v>
      </c>
      <c r="D8" s="71">
        <f t="shared" si="1"/>
        <v>898341</v>
      </c>
      <c r="E8" s="71">
        <f t="shared" si="1"/>
        <v>988590</v>
      </c>
      <c r="F8" s="71">
        <f t="shared" si="1"/>
        <v>1048152</v>
      </c>
      <c r="G8" s="71">
        <f t="shared" si="1"/>
        <v>1072491</v>
      </c>
      <c r="H8" s="71">
        <f t="shared" si="1"/>
        <v>1209397</v>
      </c>
      <c r="I8" s="72">
        <f t="shared" si="1"/>
        <v>1352681</v>
      </c>
      <c r="J8" s="71">
        <f t="shared" si="1"/>
        <v>1483283</v>
      </c>
      <c r="K8" s="71">
        <f t="shared" si="1"/>
        <v>1562426</v>
      </c>
      <c r="L8" s="71">
        <f t="shared" si="1"/>
        <v>1582743</v>
      </c>
      <c r="M8" s="71">
        <f t="shared" si="1"/>
        <v>1672799</v>
      </c>
      <c r="N8" s="71">
        <v>1846295</v>
      </c>
      <c r="O8" s="71">
        <v>1999340</v>
      </c>
      <c r="P8" s="73">
        <v>2035469</v>
      </c>
      <c r="Q8" s="73">
        <f>+SUM(Q10:Q28)-Q21+6</f>
        <v>2024999</v>
      </c>
      <c r="R8" s="71">
        <v>2107792</v>
      </c>
      <c r="S8" s="74">
        <f>+S7-S29</f>
        <v>2261814</v>
      </c>
      <c r="T8" s="75">
        <v>2393513</v>
      </c>
      <c r="U8" s="76">
        <v>2328420</v>
      </c>
      <c r="V8" s="77">
        <v>2426601</v>
      </c>
      <c r="W8" s="76">
        <v>2591478</v>
      </c>
      <c r="X8" s="77">
        <v>2605468</v>
      </c>
      <c r="Y8" s="76">
        <v>2576612</v>
      </c>
      <c r="Z8" s="77">
        <v>2597027</v>
      </c>
      <c r="AA8" s="76">
        <v>2696418</v>
      </c>
      <c r="AB8" s="77">
        <v>2749649.6072829999</v>
      </c>
      <c r="AC8" s="76">
        <v>2748147.1024339995</v>
      </c>
      <c r="AD8" s="77">
        <v>2808043.3243999993</v>
      </c>
      <c r="AE8" s="78">
        <v>3008402.3616940002</v>
      </c>
      <c r="AF8" s="77">
        <v>3221267.0430220002</v>
      </c>
      <c r="AG8" s="79">
        <v>3318473.8619860006</v>
      </c>
      <c r="AI8" s="51"/>
    </row>
    <row r="9" spans="1:35">
      <c r="A9" s="29" t="s">
        <v>7</v>
      </c>
      <c r="B9" s="14">
        <f t="shared" ref="B9:O9" si="2">+SUM(B10+B28)</f>
        <v>196800</v>
      </c>
      <c r="C9" s="14">
        <f t="shared" si="2"/>
        <v>224141</v>
      </c>
      <c r="D9" s="14">
        <f t="shared" si="2"/>
        <v>241218</v>
      </c>
      <c r="E9" s="14">
        <f t="shared" si="2"/>
        <v>268962</v>
      </c>
      <c r="F9" s="14">
        <f t="shared" si="2"/>
        <v>293541</v>
      </c>
      <c r="G9" s="14">
        <f t="shared" si="2"/>
        <v>305536</v>
      </c>
      <c r="H9" s="14">
        <f t="shared" si="2"/>
        <v>367262</v>
      </c>
      <c r="I9" s="15">
        <f t="shared" si="2"/>
        <v>439563</v>
      </c>
      <c r="J9" s="14">
        <f t="shared" si="2"/>
        <v>523006</v>
      </c>
      <c r="K9" s="14">
        <f t="shared" si="2"/>
        <v>570338</v>
      </c>
      <c r="L9" s="14">
        <f t="shared" si="2"/>
        <v>590279</v>
      </c>
      <c r="M9" s="14">
        <f t="shared" si="2"/>
        <v>605246</v>
      </c>
      <c r="N9" s="14">
        <f t="shared" si="2"/>
        <v>679845</v>
      </c>
      <c r="O9" s="14">
        <f t="shared" si="2"/>
        <v>735467</v>
      </c>
      <c r="P9" s="34">
        <v>747348</v>
      </c>
      <c r="Q9" s="34">
        <f t="shared" ref="Q9:S9" si="3">+SUM(Q10+Q28)</f>
        <v>787545</v>
      </c>
      <c r="R9" s="14">
        <f t="shared" si="3"/>
        <v>840254</v>
      </c>
      <c r="S9" s="16">
        <f t="shared" si="3"/>
        <v>838793</v>
      </c>
      <c r="T9" s="16">
        <v>851188</v>
      </c>
      <c r="U9" s="32">
        <v>833479</v>
      </c>
      <c r="V9" s="16">
        <v>837497</v>
      </c>
      <c r="W9" s="32">
        <v>878017</v>
      </c>
      <c r="X9" s="16">
        <v>898594</v>
      </c>
      <c r="Y9" s="32">
        <v>933187</v>
      </c>
      <c r="Z9" s="16">
        <v>966770</v>
      </c>
      <c r="AA9" s="32">
        <v>992051</v>
      </c>
      <c r="AB9" s="16">
        <v>1031125.3515699999</v>
      </c>
      <c r="AC9" s="32">
        <v>1049239.30118</v>
      </c>
      <c r="AD9" s="16">
        <v>1074576.04495</v>
      </c>
      <c r="AE9" s="46">
        <v>1163826.4264</v>
      </c>
      <c r="AF9" s="16">
        <v>1256670.8193999999</v>
      </c>
      <c r="AG9" s="55">
        <v>1285357.2694000001</v>
      </c>
    </row>
    <row r="10" spans="1:35">
      <c r="A10" s="28" t="s">
        <v>8</v>
      </c>
      <c r="B10" s="10">
        <v>196800</v>
      </c>
      <c r="C10" s="10">
        <v>224141</v>
      </c>
      <c r="D10" s="10">
        <v>241218</v>
      </c>
      <c r="E10" s="10">
        <v>263797</v>
      </c>
      <c r="F10" s="10">
        <v>256170</v>
      </c>
      <c r="G10" s="10">
        <v>280900</v>
      </c>
      <c r="H10" s="10">
        <v>324055</v>
      </c>
      <c r="I10" s="9">
        <v>343666</v>
      </c>
      <c r="J10" s="10">
        <v>348380</v>
      </c>
      <c r="K10" s="10">
        <v>340141</v>
      </c>
      <c r="L10" s="10">
        <v>322714</v>
      </c>
      <c r="M10" s="17">
        <v>323240</v>
      </c>
      <c r="N10" s="10">
        <v>323123</v>
      </c>
      <c r="O10" s="10">
        <v>342846</v>
      </c>
      <c r="P10" s="19">
        <v>438315</v>
      </c>
      <c r="Q10" s="19">
        <v>480356</v>
      </c>
      <c r="R10" s="10">
        <v>495193</v>
      </c>
      <c r="S10" s="11">
        <v>491718</v>
      </c>
      <c r="T10" s="12">
        <v>506518</v>
      </c>
      <c r="U10" s="33">
        <v>538746</v>
      </c>
      <c r="V10" s="18">
        <v>570958</v>
      </c>
      <c r="W10" s="33">
        <v>595178</v>
      </c>
      <c r="X10" s="18">
        <v>584098</v>
      </c>
      <c r="Y10" s="33">
        <v>578265</v>
      </c>
      <c r="Z10" s="18">
        <v>586184</v>
      </c>
      <c r="AA10" s="33">
        <v>586315</v>
      </c>
      <c r="AB10" s="18">
        <v>591418.27940999996</v>
      </c>
      <c r="AC10" s="33">
        <v>602077.57199999993</v>
      </c>
      <c r="AD10" s="18">
        <v>598014.32495000004</v>
      </c>
      <c r="AE10" s="47">
        <v>616620.46239999996</v>
      </c>
      <c r="AF10" s="18">
        <v>625415.7773999999</v>
      </c>
      <c r="AG10" s="56">
        <v>629864.34940000006</v>
      </c>
    </row>
    <row r="11" spans="1:35">
      <c r="A11" s="28" t="s">
        <v>9</v>
      </c>
      <c r="B11" s="10">
        <v>364905</v>
      </c>
      <c r="C11" s="10">
        <v>381478</v>
      </c>
      <c r="D11" s="10">
        <v>401251</v>
      </c>
      <c r="E11" s="10">
        <v>433547</v>
      </c>
      <c r="F11" s="10">
        <v>449590</v>
      </c>
      <c r="G11" s="10">
        <v>465136</v>
      </c>
      <c r="H11" s="10">
        <v>499176</v>
      </c>
      <c r="I11" s="9">
        <v>530222</v>
      </c>
      <c r="J11" s="10">
        <v>566083</v>
      </c>
      <c r="K11" s="10">
        <v>579351</v>
      </c>
      <c r="L11" s="10">
        <v>599237</v>
      </c>
      <c r="M11" s="17">
        <v>634423</v>
      </c>
      <c r="N11" s="10">
        <v>683557</v>
      </c>
      <c r="O11" s="10">
        <v>722904</v>
      </c>
      <c r="P11" s="19">
        <v>724314</v>
      </c>
      <c r="Q11" s="19">
        <v>742947</v>
      </c>
      <c r="R11" s="10">
        <v>789304</v>
      </c>
      <c r="S11" s="11">
        <v>799668</v>
      </c>
      <c r="T11" s="12">
        <v>840332</v>
      </c>
      <c r="U11" s="33">
        <v>884386</v>
      </c>
      <c r="V11" s="18">
        <v>953984</v>
      </c>
      <c r="W11" s="33">
        <v>1035327</v>
      </c>
      <c r="X11" s="18">
        <v>1049144</v>
      </c>
      <c r="Y11" s="33">
        <v>1029372</v>
      </c>
      <c r="Z11" s="18">
        <v>1029392</v>
      </c>
      <c r="AA11" s="33">
        <v>1059533</v>
      </c>
      <c r="AB11" s="18">
        <v>1056230.6074300001</v>
      </c>
      <c r="AC11" s="33">
        <v>1058871.77682</v>
      </c>
      <c r="AD11" s="18">
        <v>1080846.247618</v>
      </c>
      <c r="AE11" s="47">
        <v>1138164.4424000001</v>
      </c>
      <c r="AF11" s="18">
        <v>1209378.5889999999</v>
      </c>
      <c r="AG11" s="56">
        <v>1230332.2330000002</v>
      </c>
    </row>
    <row r="12" spans="1:35">
      <c r="A12" s="28" t="s">
        <v>10</v>
      </c>
      <c r="B12" s="10">
        <v>16469</v>
      </c>
      <c r="C12" s="10">
        <v>16294</v>
      </c>
      <c r="D12" s="10">
        <v>13098</v>
      </c>
      <c r="E12" s="10">
        <v>10565</v>
      </c>
      <c r="F12" s="10">
        <v>10579</v>
      </c>
      <c r="G12" s="10">
        <v>10892</v>
      </c>
      <c r="H12" s="10">
        <v>10081</v>
      </c>
      <c r="I12" s="9">
        <v>10314</v>
      </c>
      <c r="J12" s="10">
        <v>9866</v>
      </c>
      <c r="K12" s="10">
        <v>9367</v>
      </c>
      <c r="L12" s="10">
        <v>9080</v>
      </c>
      <c r="M12" s="17">
        <v>11194</v>
      </c>
      <c r="N12" s="10">
        <v>10928</v>
      </c>
      <c r="O12" s="10">
        <v>10725</v>
      </c>
      <c r="P12" s="19">
        <v>9379</v>
      </c>
      <c r="Q12" s="19">
        <v>8684</v>
      </c>
      <c r="R12" s="10">
        <v>8744</v>
      </c>
      <c r="S12" s="11">
        <v>5692</v>
      </c>
      <c r="T12" s="12">
        <v>4702</v>
      </c>
      <c r="U12" s="33">
        <v>2383</v>
      </c>
      <c r="V12" s="18">
        <v>1875</v>
      </c>
      <c r="W12" s="33">
        <v>2107</v>
      </c>
      <c r="X12" s="18">
        <v>3083</v>
      </c>
      <c r="Y12" s="33">
        <v>3409</v>
      </c>
      <c r="Z12" s="18">
        <v>3735</v>
      </c>
      <c r="AA12" s="33">
        <v>4766</v>
      </c>
      <c r="AB12" s="18">
        <v>8202.6739999999991</v>
      </c>
      <c r="AC12" s="33">
        <v>7462.8969999999999</v>
      </c>
      <c r="AD12" s="18">
        <v>7574.3019999999997</v>
      </c>
      <c r="AE12" s="47">
        <v>8804.7219999999998</v>
      </c>
      <c r="AF12" s="18">
        <v>8345.8909999999996</v>
      </c>
      <c r="AG12" s="56">
        <v>7984.0719999999992</v>
      </c>
    </row>
    <row r="13" spans="1:35">
      <c r="A13" s="28" t="s">
        <v>36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7"/>
      <c r="N13" s="10"/>
      <c r="O13" s="10"/>
      <c r="P13" s="19"/>
      <c r="Q13" s="19"/>
      <c r="R13" s="10"/>
      <c r="S13" s="11"/>
      <c r="T13" s="12"/>
      <c r="U13" s="33"/>
      <c r="V13" s="18"/>
      <c r="W13" s="33"/>
      <c r="X13" s="18"/>
      <c r="Y13" s="33"/>
      <c r="Z13" s="18"/>
      <c r="AA13" s="33"/>
      <c r="AB13" s="18"/>
      <c r="AC13" s="33"/>
      <c r="AD13" s="18"/>
      <c r="AE13" s="47">
        <v>24.61</v>
      </c>
      <c r="AF13" s="10">
        <v>0</v>
      </c>
      <c r="AG13" s="57">
        <v>0</v>
      </c>
    </row>
    <row r="14" spans="1:35">
      <c r="A14" s="28" t="s">
        <v>11</v>
      </c>
      <c r="B14" s="10">
        <v>134161</v>
      </c>
      <c r="C14" s="10">
        <v>145946</v>
      </c>
      <c r="D14" s="10">
        <v>142194</v>
      </c>
      <c r="E14" s="10">
        <v>157662</v>
      </c>
      <c r="F14" s="10">
        <v>167519</v>
      </c>
      <c r="G14" s="10">
        <v>159232</v>
      </c>
      <c r="H14" s="10">
        <v>175588</v>
      </c>
      <c r="I14" s="9">
        <v>189715</v>
      </c>
      <c r="J14" s="10">
        <v>183112</v>
      </c>
      <c r="K14" s="10">
        <v>187743</v>
      </c>
      <c r="L14" s="10">
        <v>174940</v>
      </c>
      <c r="M14" s="17">
        <v>193456</v>
      </c>
      <c r="N14" s="10">
        <v>206190</v>
      </c>
      <c r="O14" s="10">
        <v>215236</v>
      </c>
      <c r="P14" s="19">
        <v>218942</v>
      </c>
      <c r="Q14" s="19">
        <v>180236</v>
      </c>
      <c r="R14" s="10">
        <v>145949</v>
      </c>
      <c r="S14" s="11">
        <v>143973</v>
      </c>
      <c r="T14" s="12">
        <v>148497</v>
      </c>
      <c r="U14" s="33">
        <v>159315</v>
      </c>
      <c r="V14" s="18">
        <v>178508</v>
      </c>
      <c r="W14" s="33">
        <v>187865</v>
      </c>
      <c r="X14" s="18">
        <v>164997</v>
      </c>
      <c r="Y14" s="33">
        <v>129602</v>
      </c>
      <c r="Z14" s="18">
        <v>129370</v>
      </c>
      <c r="AA14" s="33">
        <v>122538</v>
      </c>
      <c r="AB14" s="18">
        <v>129400.58152300002</v>
      </c>
      <c r="AC14" s="33">
        <v>116336.091028</v>
      </c>
      <c r="AD14" s="18">
        <v>107447.47806000001</v>
      </c>
      <c r="AE14" s="47">
        <v>107831.33809599999</v>
      </c>
      <c r="AF14" s="18">
        <v>110099.582522</v>
      </c>
      <c r="AG14" s="56">
        <v>109751.84123799999</v>
      </c>
    </row>
    <row r="15" spans="1:35">
      <c r="A15" s="28" t="s">
        <v>12</v>
      </c>
      <c r="B15" s="10">
        <v>29867</v>
      </c>
      <c r="C15" s="10">
        <v>31703</v>
      </c>
      <c r="D15" s="10">
        <v>34954</v>
      </c>
      <c r="E15" s="10">
        <v>42409</v>
      </c>
      <c r="F15" s="10">
        <v>46600</v>
      </c>
      <c r="G15" s="10">
        <v>46658</v>
      </c>
      <c r="H15" s="10">
        <v>50349</v>
      </c>
      <c r="I15" s="9">
        <v>53669</v>
      </c>
      <c r="J15" s="10">
        <v>62845</v>
      </c>
      <c r="K15" s="10">
        <v>72860</v>
      </c>
      <c r="L15" s="10">
        <v>83270</v>
      </c>
      <c r="M15" s="17">
        <v>90776</v>
      </c>
      <c r="N15" s="10">
        <v>104108</v>
      </c>
      <c r="O15" s="10">
        <v>124932</v>
      </c>
      <c r="P15" s="19">
        <v>135397</v>
      </c>
      <c r="Q15" s="19">
        <v>140294</v>
      </c>
      <c r="R15" s="10">
        <v>152641</v>
      </c>
      <c r="S15" s="11">
        <v>161505</v>
      </c>
      <c r="T15" s="12">
        <v>172823</v>
      </c>
      <c r="U15" s="33">
        <v>176899</v>
      </c>
      <c r="V15" s="18">
        <v>180746</v>
      </c>
      <c r="W15" s="33">
        <v>196585</v>
      </c>
      <c r="X15" s="18">
        <v>193764</v>
      </c>
      <c r="Y15" s="33">
        <v>195585</v>
      </c>
      <c r="Z15" s="18">
        <v>211606</v>
      </c>
      <c r="AA15" s="33">
        <v>217005</v>
      </c>
      <c r="AB15" s="18">
        <v>223499.33470800004</v>
      </c>
      <c r="AC15" s="33">
        <v>236217.10360900001</v>
      </c>
      <c r="AD15" s="18">
        <v>253710.96401900001</v>
      </c>
      <c r="AE15" s="47">
        <v>266944.52188900003</v>
      </c>
      <c r="AF15" s="18">
        <v>292274.30926800001</v>
      </c>
      <c r="AG15" s="56">
        <v>310684.23835100001</v>
      </c>
    </row>
    <row r="16" spans="1:35">
      <c r="A16" s="28" t="s">
        <v>13</v>
      </c>
      <c r="B16" s="10">
        <v>1066</v>
      </c>
      <c r="C16" s="10">
        <v>1313</v>
      </c>
      <c r="D16" s="10">
        <v>1134</v>
      </c>
      <c r="E16" s="10">
        <v>1474</v>
      </c>
      <c r="F16" s="10">
        <v>1221</v>
      </c>
      <c r="G16" s="10">
        <v>258</v>
      </c>
      <c r="H16" s="10">
        <v>232</v>
      </c>
      <c r="I16" s="9">
        <v>19</v>
      </c>
      <c r="J16" s="10">
        <v>45</v>
      </c>
      <c r="K16" s="10">
        <v>936</v>
      </c>
      <c r="L16" s="10">
        <v>1590</v>
      </c>
      <c r="M16" s="17">
        <v>3312</v>
      </c>
      <c r="N16" s="10">
        <v>4016</v>
      </c>
      <c r="O16" s="10">
        <v>6139</v>
      </c>
      <c r="P16" s="19">
        <v>7776</v>
      </c>
      <c r="Q16" s="19">
        <v>6681</v>
      </c>
      <c r="R16" s="10">
        <v>6370</v>
      </c>
      <c r="S16" s="11">
        <v>6897</v>
      </c>
      <c r="T16" s="12">
        <v>6315</v>
      </c>
      <c r="U16" s="33">
        <v>5201</v>
      </c>
      <c r="V16" s="18">
        <v>5430</v>
      </c>
      <c r="W16" s="33">
        <v>6734</v>
      </c>
      <c r="X16" s="18">
        <v>7586</v>
      </c>
      <c r="Y16" s="33">
        <v>6967</v>
      </c>
      <c r="Z16" s="18">
        <v>6362</v>
      </c>
      <c r="AA16" s="33">
        <v>6976</v>
      </c>
      <c r="AB16" s="18">
        <v>7733.415</v>
      </c>
      <c r="AC16" s="33">
        <v>7861.0259999999998</v>
      </c>
      <c r="AD16" s="18">
        <v>7593.2650000000003</v>
      </c>
      <c r="AE16" s="47">
        <v>6898.2969999999996</v>
      </c>
      <c r="AF16" s="18">
        <v>7996.1910000000007</v>
      </c>
      <c r="AG16" s="56">
        <v>10261.155999999999</v>
      </c>
    </row>
    <row r="17" spans="1:35">
      <c r="A17" s="30" t="s">
        <v>14</v>
      </c>
      <c r="B17" s="10">
        <v>16862</v>
      </c>
      <c r="C17" s="10">
        <v>10026</v>
      </c>
      <c r="D17" s="10">
        <v>8078</v>
      </c>
      <c r="E17" s="10">
        <v>10603</v>
      </c>
      <c r="F17" s="10">
        <v>10451</v>
      </c>
      <c r="G17" s="10">
        <v>13076</v>
      </c>
      <c r="H17" s="10">
        <v>12552</v>
      </c>
      <c r="I17" s="9">
        <v>16860</v>
      </c>
      <c r="J17" s="10">
        <v>22424</v>
      </c>
      <c r="K17" s="10">
        <v>24001</v>
      </c>
      <c r="L17" s="10">
        <v>18247</v>
      </c>
      <c r="M17" s="17">
        <v>23333</v>
      </c>
      <c r="N17" s="10">
        <v>25958</v>
      </c>
      <c r="O17" s="10">
        <v>48982</v>
      </c>
      <c r="P17" s="19">
        <v>60217</v>
      </c>
      <c r="Q17" s="19">
        <v>45140</v>
      </c>
      <c r="R17" s="10">
        <v>31916</v>
      </c>
      <c r="S17" s="11">
        <v>239</v>
      </c>
      <c r="T17" s="10">
        <v>0</v>
      </c>
      <c r="U17" s="31">
        <v>0</v>
      </c>
      <c r="V17" s="10">
        <v>0</v>
      </c>
      <c r="W17" s="31">
        <v>0</v>
      </c>
      <c r="X17" s="10">
        <v>0</v>
      </c>
      <c r="Y17" s="31">
        <v>0</v>
      </c>
      <c r="Z17" s="10">
        <v>0</v>
      </c>
      <c r="AA17" s="31">
        <v>0</v>
      </c>
      <c r="AB17" s="10">
        <v>0</v>
      </c>
      <c r="AC17" s="31">
        <v>0</v>
      </c>
      <c r="AD17" s="10">
        <v>0</v>
      </c>
      <c r="AE17" s="19">
        <v>0</v>
      </c>
      <c r="AF17" s="10">
        <v>0</v>
      </c>
      <c r="AG17" s="57">
        <v>0</v>
      </c>
    </row>
    <row r="18" spans="1:35">
      <c r="A18" s="28" t="s">
        <v>15</v>
      </c>
      <c r="B18" s="10">
        <v>13608</v>
      </c>
      <c r="C18" s="10">
        <v>10985</v>
      </c>
      <c r="D18" s="10">
        <v>7690</v>
      </c>
      <c r="E18" s="10">
        <v>8684</v>
      </c>
      <c r="F18" s="10">
        <v>7541</v>
      </c>
      <c r="G18" s="10">
        <v>5573</v>
      </c>
      <c r="H18" s="10">
        <v>7072</v>
      </c>
      <c r="I18" s="9">
        <v>7533</v>
      </c>
      <c r="J18" s="10">
        <v>10781</v>
      </c>
      <c r="K18" s="10">
        <v>7758</v>
      </c>
      <c r="L18" s="10">
        <v>5566</v>
      </c>
      <c r="M18" s="17">
        <v>6901</v>
      </c>
      <c r="N18" s="10">
        <v>7326</v>
      </c>
      <c r="O18" s="10">
        <v>11169</v>
      </c>
      <c r="P18" s="19">
        <v>11675</v>
      </c>
      <c r="Q18" s="19">
        <v>7016</v>
      </c>
      <c r="R18" s="10">
        <v>7715</v>
      </c>
      <c r="S18" s="11">
        <v>6985</v>
      </c>
      <c r="T18" s="12">
        <v>9663</v>
      </c>
      <c r="U18" s="33">
        <v>5281</v>
      </c>
      <c r="V18" s="18">
        <v>7966</v>
      </c>
      <c r="W18" s="33">
        <v>8179</v>
      </c>
      <c r="X18" s="18">
        <v>6565</v>
      </c>
      <c r="Y18" s="33">
        <v>8406</v>
      </c>
      <c r="Z18" s="18">
        <v>5889</v>
      </c>
      <c r="AA18" s="33">
        <v>6866</v>
      </c>
      <c r="AB18" s="18">
        <v>7992.4565429999993</v>
      </c>
      <c r="AC18" s="33">
        <v>7274.9727270000003</v>
      </c>
      <c r="AD18" s="18">
        <v>7743.7732189999997</v>
      </c>
      <c r="AE18" s="47">
        <v>9891.9833740000013</v>
      </c>
      <c r="AF18" s="18">
        <v>10995.294507000001</v>
      </c>
      <c r="AG18" s="56">
        <v>12983.557627</v>
      </c>
    </row>
    <row r="19" spans="1:35">
      <c r="A19" s="28" t="s">
        <v>16</v>
      </c>
      <c r="B19" s="10">
        <v>16874</v>
      </c>
      <c r="C19" s="10">
        <v>16774</v>
      </c>
      <c r="D19" s="10">
        <v>18204</v>
      </c>
      <c r="E19" s="10">
        <v>17581</v>
      </c>
      <c r="F19" s="10">
        <v>17446</v>
      </c>
      <c r="G19" s="10">
        <v>11894</v>
      </c>
      <c r="H19" s="10">
        <v>17079</v>
      </c>
      <c r="I19" s="9">
        <v>12460</v>
      </c>
      <c r="J19" s="10">
        <v>10740</v>
      </c>
      <c r="K19" s="10">
        <v>11520</v>
      </c>
      <c r="L19" s="10">
        <v>10177</v>
      </c>
      <c r="M19" s="17">
        <v>6351</v>
      </c>
      <c r="N19" s="10">
        <v>7071</v>
      </c>
      <c r="O19" s="10">
        <v>7991</v>
      </c>
      <c r="P19" s="19">
        <v>7586</v>
      </c>
      <c r="Q19" s="19">
        <v>9710</v>
      </c>
      <c r="R19" s="10">
        <v>10110</v>
      </c>
      <c r="S19" s="11">
        <f>29268+716</f>
        <v>29984</v>
      </c>
      <c r="T19" s="12">
        <f>51078+2783</f>
        <v>53861</v>
      </c>
      <c r="U19" s="33">
        <f>50769+3367</f>
        <v>54136</v>
      </c>
      <c r="V19" s="18">
        <v>54615</v>
      </c>
      <c r="W19" s="33">
        <v>48020</v>
      </c>
      <c r="X19" s="18">
        <v>36760</v>
      </c>
      <c r="Y19" s="33">
        <v>24834</v>
      </c>
      <c r="Z19" s="18">
        <v>27391</v>
      </c>
      <c r="AA19" s="33">
        <v>25337</v>
      </c>
      <c r="AB19" s="18">
        <v>22570</v>
      </c>
      <c r="AC19" s="33">
        <v>23455</v>
      </c>
      <c r="AD19" s="18">
        <v>21804.523000000001</v>
      </c>
      <c r="AE19" s="47">
        <v>22382.666999999998</v>
      </c>
      <c r="AF19" s="18">
        <v>27735.613000000001</v>
      </c>
      <c r="AG19" s="56">
        <v>28823.767</v>
      </c>
      <c r="AI19" s="52"/>
    </row>
    <row r="20" spans="1:35">
      <c r="A20" s="28" t="s">
        <v>17</v>
      </c>
      <c r="B20" s="10">
        <v>8993</v>
      </c>
      <c r="C20" s="10">
        <v>17074</v>
      </c>
      <c r="D20" s="10">
        <v>20595</v>
      </c>
      <c r="E20" s="10">
        <v>24091</v>
      </c>
      <c r="F20" s="10">
        <v>29872</v>
      </c>
      <c r="G20" s="10">
        <v>39817</v>
      </c>
      <c r="H20" s="10">
        <v>56500</v>
      </c>
      <c r="I20" s="9">
        <v>78387</v>
      </c>
      <c r="J20" s="10">
        <v>81424</v>
      </c>
      <c r="K20" s="10">
        <v>87104</v>
      </c>
      <c r="L20" s="10">
        <v>82406</v>
      </c>
      <c r="M20" s="17">
        <v>90646</v>
      </c>
      <c r="N20" s="10">
        <v>109710</v>
      </c>
      <c r="O20" s="10">
        <v>108741</v>
      </c>
      <c r="P20" s="19">
        <v>107102</v>
      </c>
      <c r="Q20" s="19">
        <v>91825</v>
      </c>
      <c r="R20" s="10">
        <v>97602</v>
      </c>
      <c r="S20" s="11">
        <f>104841+611</f>
        <v>105452</v>
      </c>
      <c r="T20" s="12">
        <f>132080+1335</f>
        <v>133415</v>
      </c>
      <c r="U20" s="33">
        <f>176734+1178</f>
        <v>177912</v>
      </c>
      <c r="V20" s="18">
        <v>173541</v>
      </c>
      <c r="W20" s="33">
        <v>170879</v>
      </c>
      <c r="X20" s="18">
        <v>192293</v>
      </c>
      <c r="Y20" s="33">
        <v>176440</v>
      </c>
      <c r="Z20" s="18">
        <v>179804</v>
      </c>
      <c r="AA20" s="33">
        <v>190425</v>
      </c>
      <c r="AB20" s="18">
        <v>191243</v>
      </c>
      <c r="AC20" s="33">
        <v>175849</v>
      </c>
      <c r="AD20" s="18">
        <v>179457.361</v>
      </c>
      <c r="AE20" s="47">
        <v>197413.22099999999</v>
      </c>
      <c r="AF20" s="18">
        <v>217766.90700000001</v>
      </c>
      <c r="AG20" s="56">
        <v>216204.087</v>
      </c>
    </row>
    <row r="21" spans="1:35">
      <c r="A21" s="29" t="s">
        <v>18</v>
      </c>
      <c r="B21" s="14">
        <f>+B19+B20</f>
        <v>25867</v>
      </c>
      <c r="C21" s="14">
        <f t="shared" ref="C21:N21" si="4">+C19+C20</f>
        <v>33848</v>
      </c>
      <c r="D21" s="14">
        <f t="shared" si="4"/>
        <v>38799</v>
      </c>
      <c r="E21" s="14">
        <f t="shared" si="4"/>
        <v>41672</v>
      </c>
      <c r="F21" s="14">
        <f t="shared" si="4"/>
        <v>47318</v>
      </c>
      <c r="G21" s="14">
        <f t="shared" si="4"/>
        <v>51711</v>
      </c>
      <c r="H21" s="14">
        <f t="shared" si="4"/>
        <v>73579</v>
      </c>
      <c r="I21" s="15">
        <f t="shared" si="4"/>
        <v>90847</v>
      </c>
      <c r="J21" s="14">
        <f t="shared" si="4"/>
        <v>92164</v>
      </c>
      <c r="K21" s="14">
        <f t="shared" si="4"/>
        <v>98624</v>
      </c>
      <c r="L21" s="14">
        <f t="shared" si="4"/>
        <v>92583</v>
      </c>
      <c r="M21" s="14">
        <f t="shared" si="4"/>
        <v>96997</v>
      </c>
      <c r="N21" s="14">
        <f t="shared" si="4"/>
        <v>116781</v>
      </c>
      <c r="O21" s="14">
        <v>116732</v>
      </c>
      <c r="P21" s="34">
        <v>114688</v>
      </c>
      <c r="Q21" s="34">
        <v>101535</v>
      </c>
      <c r="R21" s="14">
        <v>107712</v>
      </c>
      <c r="S21" s="20">
        <f>+S19+S20</f>
        <v>135436</v>
      </c>
      <c r="T21" s="16">
        <f>+T19+T20</f>
        <v>187276</v>
      </c>
      <c r="U21" s="32">
        <f>+U19+U20</f>
        <v>232048</v>
      </c>
      <c r="V21" s="16">
        <v>228156</v>
      </c>
      <c r="W21" s="32">
        <v>218899</v>
      </c>
      <c r="X21" s="16">
        <v>229053</v>
      </c>
      <c r="Y21" s="32">
        <v>201274</v>
      </c>
      <c r="Z21" s="16">
        <v>207195</v>
      </c>
      <c r="AA21" s="32">
        <v>215762</v>
      </c>
      <c r="AB21" s="16">
        <v>213812.75000000006</v>
      </c>
      <c r="AC21" s="32">
        <v>199304.45899999997</v>
      </c>
      <c r="AD21" s="16">
        <v>201261.88399999999</v>
      </c>
      <c r="AE21" s="46">
        <v>219795.88800000001</v>
      </c>
      <c r="AF21" s="16">
        <v>245502.52000000002</v>
      </c>
      <c r="AG21" s="55">
        <v>245027.85399999999</v>
      </c>
    </row>
    <row r="22" spans="1:35">
      <c r="A22" s="28" t="s">
        <v>19</v>
      </c>
      <c r="B22" s="10">
        <v>4149</v>
      </c>
      <c r="C22" s="10">
        <v>3885</v>
      </c>
      <c r="D22" s="10">
        <v>3573</v>
      </c>
      <c r="E22" s="10">
        <v>3802</v>
      </c>
      <c r="F22" s="10">
        <v>3652</v>
      </c>
      <c r="G22" s="10">
        <v>4350</v>
      </c>
      <c r="H22" s="10">
        <v>5031</v>
      </c>
      <c r="I22" s="9">
        <v>5865</v>
      </c>
      <c r="J22" s="10">
        <v>5942</v>
      </c>
      <c r="K22" s="10">
        <v>5519</v>
      </c>
      <c r="L22" s="10">
        <v>5154</v>
      </c>
      <c r="M22" s="17">
        <v>4570</v>
      </c>
      <c r="N22" s="10">
        <v>4689</v>
      </c>
      <c r="O22" s="10">
        <v>4486</v>
      </c>
      <c r="P22" s="19">
        <v>4249</v>
      </c>
      <c r="Q22" s="19">
        <v>3470</v>
      </c>
      <c r="R22" s="10">
        <v>3795</v>
      </c>
      <c r="S22" s="11">
        <v>3426</v>
      </c>
      <c r="T22" s="12">
        <v>3441</v>
      </c>
      <c r="U22" s="33">
        <v>2989</v>
      </c>
      <c r="V22" s="18">
        <v>2614</v>
      </c>
      <c r="W22" s="33">
        <v>2138</v>
      </c>
      <c r="X22" s="18">
        <v>2032</v>
      </c>
      <c r="Y22" s="33">
        <v>1943</v>
      </c>
      <c r="Z22" s="18">
        <v>1780</v>
      </c>
      <c r="AA22" s="33">
        <v>1717</v>
      </c>
      <c r="AB22" s="18">
        <v>1665.4699999999998</v>
      </c>
      <c r="AC22" s="33">
        <v>1600.114</v>
      </c>
      <c r="AD22" s="18">
        <v>1487.318</v>
      </c>
      <c r="AE22" s="47">
        <v>1481.405</v>
      </c>
      <c r="AF22" s="18">
        <v>1505.3560000000002</v>
      </c>
      <c r="AG22" s="56">
        <v>1628.037</v>
      </c>
    </row>
    <row r="23" spans="1:35">
      <c r="A23" s="28" t="s">
        <v>20</v>
      </c>
      <c r="B23" s="10">
        <v>985</v>
      </c>
      <c r="C23" s="10">
        <v>598</v>
      </c>
      <c r="D23" s="10">
        <v>331</v>
      </c>
      <c r="E23" s="10">
        <v>732</v>
      </c>
      <c r="F23" s="10">
        <v>591</v>
      </c>
      <c r="G23" s="10">
        <v>574</v>
      </c>
      <c r="H23" s="10">
        <v>595</v>
      </c>
      <c r="I23" s="9">
        <v>401</v>
      </c>
      <c r="J23" s="10">
        <v>246</v>
      </c>
      <c r="K23" s="10">
        <v>0</v>
      </c>
      <c r="L23" s="10">
        <v>0</v>
      </c>
      <c r="M23" s="17">
        <v>0</v>
      </c>
      <c r="N23" s="10">
        <v>0</v>
      </c>
      <c r="O23" s="10">
        <v>0</v>
      </c>
      <c r="P23" s="19">
        <v>0</v>
      </c>
      <c r="Q23" s="19">
        <v>0</v>
      </c>
      <c r="R23" s="10">
        <v>0</v>
      </c>
      <c r="S23" s="10">
        <v>0</v>
      </c>
      <c r="T23" s="10">
        <v>0</v>
      </c>
      <c r="U23" s="31">
        <v>0</v>
      </c>
      <c r="V23" s="10">
        <v>0</v>
      </c>
      <c r="W23" s="31">
        <v>0</v>
      </c>
      <c r="X23" s="10">
        <v>0</v>
      </c>
      <c r="Y23" s="31">
        <v>0</v>
      </c>
      <c r="Z23" s="10">
        <v>0</v>
      </c>
      <c r="AA23" s="31">
        <v>0</v>
      </c>
      <c r="AB23" s="10">
        <v>0</v>
      </c>
      <c r="AC23" s="31">
        <v>0</v>
      </c>
      <c r="AD23" s="10">
        <v>0</v>
      </c>
      <c r="AE23" s="19">
        <v>0</v>
      </c>
      <c r="AF23" s="10">
        <v>0</v>
      </c>
      <c r="AG23" s="57">
        <v>0</v>
      </c>
    </row>
    <row r="24" spans="1:35">
      <c r="A24" s="28" t="s">
        <v>21</v>
      </c>
      <c r="B24" s="10">
        <v>4244</v>
      </c>
      <c r="C24" s="10">
        <v>4449</v>
      </c>
      <c r="D24" s="10">
        <v>6021</v>
      </c>
      <c r="E24" s="10">
        <v>8478</v>
      </c>
      <c r="F24" s="10">
        <v>9549</v>
      </c>
      <c r="G24" s="10">
        <v>9495</v>
      </c>
      <c r="H24" s="10">
        <v>7880</v>
      </c>
      <c r="I24" s="9">
        <v>7673</v>
      </c>
      <c r="J24" s="10">
        <v>6769</v>
      </c>
      <c r="K24" s="10">
        <v>5929</v>
      </c>
      <c r="L24" s="10">
        <v>2797</v>
      </c>
      <c r="M24" s="17">
        <v>2591</v>
      </c>
      <c r="N24" s="10">
        <v>2894</v>
      </c>
      <c r="O24" s="10">
        <v>2564</v>
      </c>
      <c r="P24" s="19">
        <v>1480</v>
      </c>
      <c r="Q24" s="19">
        <v>821</v>
      </c>
      <c r="R24" s="10">
        <v>805</v>
      </c>
      <c r="S24" s="11">
        <v>654</v>
      </c>
      <c r="T24" s="12">
        <v>487</v>
      </c>
      <c r="U24" s="33">
        <v>407</v>
      </c>
      <c r="V24" s="18">
        <v>241</v>
      </c>
      <c r="W24" s="33">
        <v>164</v>
      </c>
      <c r="X24" s="18">
        <v>280</v>
      </c>
      <c r="Y24" s="33">
        <v>286</v>
      </c>
      <c r="Z24" s="18">
        <v>294</v>
      </c>
      <c r="AA24" s="33">
        <v>854</v>
      </c>
      <c r="AB24" s="18">
        <v>976.02499999999998</v>
      </c>
      <c r="AC24" s="33">
        <v>560.15000000000009</v>
      </c>
      <c r="AD24" s="18">
        <v>391.471</v>
      </c>
      <c r="AE24" s="47">
        <v>310.52600000000001</v>
      </c>
      <c r="AF24" s="10">
        <v>316.1930000000001</v>
      </c>
      <c r="AG24" s="57">
        <v>66.326999999999998</v>
      </c>
    </row>
    <row r="25" spans="1:35">
      <c r="A25" s="28" t="s">
        <v>22</v>
      </c>
      <c r="B25" s="10"/>
      <c r="C25" s="10"/>
      <c r="D25" s="10"/>
      <c r="E25" s="10"/>
      <c r="F25" s="10"/>
      <c r="G25" s="10"/>
      <c r="H25" s="10"/>
      <c r="I25" s="9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9">
        <v>0</v>
      </c>
      <c r="Q25" s="19">
        <v>0</v>
      </c>
      <c r="R25" s="10">
        <v>0</v>
      </c>
      <c r="S25" s="11">
        <v>96117</v>
      </c>
      <c r="T25" s="12">
        <v>106722</v>
      </c>
      <c r="U25" s="31">
        <v>0</v>
      </c>
      <c r="V25" s="10">
        <v>0</v>
      </c>
      <c r="W25" s="31">
        <v>0</v>
      </c>
      <c r="X25" s="10">
        <v>0</v>
      </c>
      <c r="Y25" s="31">
        <v>0</v>
      </c>
      <c r="Z25" s="18">
        <v>29899</v>
      </c>
      <c r="AA25" s="33">
        <v>26697</v>
      </c>
      <c r="AB25" s="18">
        <v>8633.7269589999996</v>
      </c>
      <c r="AC25" s="33">
        <v>3688.9280049999998</v>
      </c>
      <c r="AD25" s="18">
        <v>855.89680399999997</v>
      </c>
      <c r="AE25" s="47">
        <v>806.92162799999994</v>
      </c>
      <c r="AF25" s="10">
        <v>0</v>
      </c>
      <c r="AG25" s="57">
        <v>0</v>
      </c>
    </row>
    <row r="26" spans="1:35">
      <c r="A26" s="28" t="s">
        <v>23</v>
      </c>
      <c r="B26" s="10">
        <v>133</v>
      </c>
      <c r="C26" s="10"/>
      <c r="D26" s="10"/>
      <c r="E26" s="10"/>
      <c r="F26" s="10"/>
      <c r="G26" s="10"/>
      <c r="H26" s="10"/>
      <c r="I26" s="9">
        <v>0</v>
      </c>
      <c r="J26" s="10">
        <v>0</v>
      </c>
      <c r="K26" s="10">
        <v>0</v>
      </c>
      <c r="L26" s="10">
        <v>0</v>
      </c>
      <c r="M26" s="17">
        <v>0</v>
      </c>
      <c r="N26" s="10">
        <v>0</v>
      </c>
      <c r="O26" s="10">
        <v>0</v>
      </c>
      <c r="P26" s="19">
        <v>0</v>
      </c>
      <c r="Q26" s="19">
        <v>624</v>
      </c>
      <c r="R26" s="10">
        <v>12098</v>
      </c>
      <c r="S26" s="11">
        <v>62387</v>
      </c>
      <c r="T26" s="12">
        <v>61255</v>
      </c>
      <c r="U26" s="33">
        <v>26032</v>
      </c>
      <c r="V26" s="18">
        <v>29585</v>
      </c>
      <c r="W26" s="33">
        <v>55463</v>
      </c>
      <c r="X26" s="18">
        <v>50367</v>
      </c>
      <c r="Y26" s="33">
        <v>66580</v>
      </c>
      <c r="Z26" s="18">
        <v>34637</v>
      </c>
      <c r="AA26" s="33">
        <v>41653</v>
      </c>
      <c r="AB26" s="18">
        <v>60377.214550000004</v>
      </c>
      <c r="AC26" s="33">
        <v>59730.283065000003</v>
      </c>
      <c r="AD26" s="18">
        <v>64554.679729999996</v>
      </c>
      <c r="AE26" s="47">
        <v>83621.279906999989</v>
      </c>
      <c r="AF26" s="18">
        <v>78182.297324999992</v>
      </c>
      <c r="AG26" s="56">
        <v>104397.27637000001</v>
      </c>
    </row>
    <row r="27" spans="1:35">
      <c r="A27" s="28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9">
        <v>0</v>
      </c>
      <c r="Q27" s="19">
        <v>0</v>
      </c>
      <c r="R27" s="10">
        <v>489</v>
      </c>
      <c r="S27" s="11">
        <v>42</v>
      </c>
      <c r="T27" s="12">
        <v>812</v>
      </c>
      <c r="U27" s="31">
        <v>0</v>
      </c>
      <c r="V27" s="10">
        <v>0</v>
      </c>
      <c r="W27" s="31">
        <v>0</v>
      </c>
      <c r="X27" s="10">
        <v>0</v>
      </c>
      <c r="Y27" s="31">
        <v>0</v>
      </c>
      <c r="Z27" s="10">
        <v>0</v>
      </c>
      <c r="AA27" s="31">
        <v>0</v>
      </c>
      <c r="AB27" s="10">
        <v>0</v>
      </c>
      <c r="AC27" s="31">
        <v>0</v>
      </c>
      <c r="AD27" s="10">
        <v>0</v>
      </c>
      <c r="AE27" s="19">
        <v>0</v>
      </c>
      <c r="AF27" s="10">
        <v>0</v>
      </c>
      <c r="AG27" s="57">
        <v>0</v>
      </c>
    </row>
    <row r="28" spans="1:35" ht="15.75" thickBot="1">
      <c r="A28" s="28" t="s">
        <v>25</v>
      </c>
      <c r="B28" s="10"/>
      <c r="C28" s="10"/>
      <c r="D28" s="10"/>
      <c r="E28" s="10">
        <v>5165</v>
      </c>
      <c r="F28" s="10">
        <v>37371</v>
      </c>
      <c r="G28" s="10">
        <v>24636</v>
      </c>
      <c r="H28" s="10">
        <v>43207</v>
      </c>
      <c r="I28" s="9">
        <v>95897</v>
      </c>
      <c r="J28" s="10">
        <v>174626</v>
      </c>
      <c r="K28" s="10">
        <v>230197</v>
      </c>
      <c r="L28" s="10">
        <v>267565</v>
      </c>
      <c r="M28" s="17">
        <v>282006</v>
      </c>
      <c r="N28" s="10">
        <v>356722</v>
      </c>
      <c r="O28" s="10">
        <v>392621</v>
      </c>
      <c r="P28" s="19">
        <v>309033</v>
      </c>
      <c r="Q28" s="19">
        <v>307189</v>
      </c>
      <c r="R28" s="10">
        <v>345061</v>
      </c>
      <c r="S28" s="11">
        <v>347075</v>
      </c>
      <c r="T28" s="12">
        <v>344670</v>
      </c>
      <c r="U28" s="33">
        <v>294733</v>
      </c>
      <c r="V28" s="18">
        <v>266539</v>
      </c>
      <c r="W28" s="33">
        <v>282839</v>
      </c>
      <c r="X28" s="18">
        <v>314496</v>
      </c>
      <c r="Y28" s="33">
        <v>354922</v>
      </c>
      <c r="Z28" s="18">
        <v>380586</v>
      </c>
      <c r="AA28" s="33">
        <v>405736</v>
      </c>
      <c r="AB28" s="18">
        <v>439707.07215999998</v>
      </c>
      <c r="AC28" s="33">
        <v>447161.72918000002</v>
      </c>
      <c r="AD28" s="18">
        <v>476561.72</v>
      </c>
      <c r="AE28" s="47">
        <v>547205.96400000004</v>
      </c>
      <c r="AF28" s="18">
        <v>631255.0419999999</v>
      </c>
      <c r="AG28" s="56">
        <v>655492.91999999993</v>
      </c>
    </row>
    <row r="29" spans="1:35" ht="15.75" thickBot="1">
      <c r="A29" s="21" t="s">
        <v>26</v>
      </c>
      <c r="B29" s="22">
        <f>+SUM(B30:B34)</f>
        <v>3533</v>
      </c>
      <c r="C29" s="22">
        <f t="shared" ref="C29:N29" si="5">+SUM(C30:C34)</f>
        <v>28531</v>
      </c>
      <c r="D29" s="22">
        <f t="shared" si="5"/>
        <v>41607</v>
      </c>
      <c r="E29" s="22">
        <f t="shared" si="5"/>
        <v>8670</v>
      </c>
      <c r="F29" s="22">
        <f t="shared" si="5"/>
        <v>31720</v>
      </c>
      <c r="G29" s="22">
        <f t="shared" si="5"/>
        <v>53839</v>
      </c>
      <c r="H29" s="22">
        <f t="shared" si="5"/>
        <v>207994</v>
      </c>
      <c r="I29" s="23">
        <f t="shared" si="5"/>
        <v>151899</v>
      </c>
      <c r="J29" s="22">
        <f t="shared" si="5"/>
        <v>305953</v>
      </c>
      <c r="K29" s="22">
        <f t="shared" si="5"/>
        <v>261036</v>
      </c>
      <c r="L29" s="22">
        <f t="shared" si="5"/>
        <v>167214</v>
      </c>
      <c r="M29" s="22">
        <f t="shared" si="5"/>
        <v>61446</v>
      </c>
      <c r="N29" s="22">
        <f t="shared" si="5"/>
        <v>142524</v>
      </c>
      <c r="O29" s="22">
        <v>60356</v>
      </c>
      <c r="P29" s="24">
        <v>12460</v>
      </c>
      <c r="Q29" s="24">
        <v>46187</v>
      </c>
      <c r="R29" s="22">
        <v>29061</v>
      </c>
      <c r="S29" s="80">
        <v>51551</v>
      </c>
      <c r="T29" s="80">
        <v>40965</v>
      </c>
      <c r="U29" s="36">
        <v>80843</v>
      </c>
      <c r="V29" s="27">
        <v>171724</v>
      </c>
      <c r="W29" s="36">
        <v>215307</v>
      </c>
      <c r="X29" s="27">
        <v>203972</v>
      </c>
      <c r="Y29" s="36">
        <v>135692</v>
      </c>
      <c r="Z29" s="27">
        <v>230269</v>
      </c>
      <c r="AA29" s="36">
        <v>252140</v>
      </c>
      <c r="AB29" s="27">
        <v>151825.87899999999</v>
      </c>
      <c r="AC29" s="36">
        <v>275252.93</v>
      </c>
      <c r="AD29" s="27">
        <v>279576.17900000006</v>
      </c>
      <c r="AE29" s="43">
        <v>15478.125</v>
      </c>
      <c r="AF29" s="27">
        <v>41805.031790000001</v>
      </c>
      <c r="AG29" s="81">
        <v>0</v>
      </c>
    </row>
    <row r="30" spans="1:35">
      <c r="A30" s="28" t="s">
        <v>9</v>
      </c>
      <c r="B30" s="10">
        <v>3533</v>
      </c>
      <c r="C30" s="10">
        <v>9823</v>
      </c>
      <c r="D30" s="10">
        <v>23567</v>
      </c>
      <c r="E30" s="10">
        <v>7927</v>
      </c>
      <c r="F30" s="10">
        <v>27945</v>
      </c>
      <c r="G30" s="10">
        <v>34212</v>
      </c>
      <c r="H30" s="10">
        <v>176885</v>
      </c>
      <c r="I30" s="9">
        <v>131750</v>
      </c>
      <c r="J30" s="10">
        <v>269104</v>
      </c>
      <c r="K30" s="10">
        <v>229146</v>
      </c>
      <c r="L30" s="10">
        <v>141707</v>
      </c>
      <c r="M30" s="17">
        <v>46197</v>
      </c>
      <c r="N30" s="10">
        <v>132617</v>
      </c>
      <c r="O30" s="10">
        <v>51159</v>
      </c>
      <c r="P30" s="19">
        <v>11109</v>
      </c>
      <c r="Q30" s="19">
        <v>45598</v>
      </c>
      <c r="R30" s="10">
        <v>27921</v>
      </c>
      <c r="S30" s="11">
        <v>46338</v>
      </c>
      <c r="T30" s="12">
        <v>37735</v>
      </c>
      <c r="U30" s="33">
        <v>75997</v>
      </c>
      <c r="V30" s="18">
        <v>166106</v>
      </c>
      <c r="W30" s="33">
        <v>205521</v>
      </c>
      <c r="X30" s="18">
        <v>129616</v>
      </c>
      <c r="Y30" s="33">
        <v>23480</v>
      </c>
      <c r="Z30" s="18">
        <v>13490</v>
      </c>
      <c r="AA30" s="33">
        <v>31155</v>
      </c>
      <c r="AB30" s="18">
        <v>8071.0879999999997</v>
      </c>
      <c r="AC30" s="33">
        <v>64399.226999999992</v>
      </c>
      <c r="AD30" s="18">
        <v>79547.133000000002</v>
      </c>
      <c r="AE30" s="19">
        <v>0</v>
      </c>
      <c r="AF30" s="10">
        <v>0</v>
      </c>
      <c r="AG30" s="57">
        <v>0</v>
      </c>
    </row>
    <row r="31" spans="1:35">
      <c r="A31" s="28" t="s">
        <v>36</v>
      </c>
      <c r="B31" s="10"/>
      <c r="C31" s="10"/>
      <c r="D31" s="10"/>
      <c r="E31" s="10"/>
      <c r="F31" s="10"/>
      <c r="G31" s="10"/>
      <c r="H31" s="10"/>
      <c r="I31" s="9"/>
      <c r="J31" s="10"/>
      <c r="K31" s="10"/>
      <c r="L31" s="10"/>
      <c r="M31" s="17"/>
      <c r="N31" s="10"/>
      <c r="O31" s="10"/>
      <c r="P31" s="19"/>
      <c r="Q31" s="19"/>
      <c r="R31" s="10"/>
      <c r="S31" s="11"/>
      <c r="T31" s="12"/>
      <c r="U31" s="33"/>
      <c r="V31" s="18"/>
      <c r="W31" s="33"/>
      <c r="X31" s="18"/>
      <c r="Y31" s="33"/>
      <c r="Z31" s="18"/>
      <c r="AA31" s="33"/>
      <c r="AB31" s="18"/>
      <c r="AC31" s="33">
        <v>93765.51400000001</v>
      </c>
      <c r="AD31" s="18">
        <v>190871.804</v>
      </c>
      <c r="AE31" s="47">
        <v>15478.125</v>
      </c>
      <c r="AF31" s="18">
        <v>41805.031790000001</v>
      </c>
      <c r="AG31" s="57">
        <v>0</v>
      </c>
    </row>
    <row r="32" spans="1:35">
      <c r="A32" s="28" t="s">
        <v>37</v>
      </c>
      <c r="B32" s="10"/>
      <c r="C32" s="10">
        <v>16760</v>
      </c>
      <c r="D32" s="10">
        <v>16725</v>
      </c>
      <c r="E32" s="10">
        <v>724</v>
      </c>
      <c r="F32" s="10">
        <v>3708</v>
      </c>
      <c r="G32" s="10">
        <v>19627</v>
      </c>
      <c r="H32" s="10">
        <v>31109</v>
      </c>
      <c r="I32" s="9">
        <v>20149</v>
      </c>
      <c r="J32" s="10">
        <v>36849</v>
      </c>
      <c r="K32" s="10">
        <v>31890</v>
      </c>
      <c r="L32" s="10">
        <v>25507</v>
      </c>
      <c r="M32" s="17">
        <v>15249</v>
      </c>
      <c r="N32" s="10">
        <v>9907</v>
      </c>
      <c r="O32" s="10">
        <v>9197</v>
      </c>
      <c r="P32" s="19">
        <v>1351</v>
      </c>
      <c r="Q32" s="19">
        <v>588</v>
      </c>
      <c r="R32" s="10">
        <v>1140</v>
      </c>
      <c r="S32" s="11">
        <v>5213</v>
      </c>
      <c r="T32" s="12">
        <v>3230</v>
      </c>
      <c r="U32" s="33">
        <v>4846</v>
      </c>
      <c r="V32" s="18">
        <v>5618</v>
      </c>
      <c r="W32" s="33">
        <v>9786</v>
      </c>
      <c r="X32" s="18">
        <v>4179</v>
      </c>
      <c r="Y32" s="33">
        <v>17682</v>
      </c>
      <c r="Z32" s="18">
        <v>34872</v>
      </c>
      <c r="AA32" s="33">
        <v>47374</v>
      </c>
      <c r="AB32" s="18">
        <v>134352.49100000001</v>
      </c>
      <c r="AC32" s="33">
        <v>115507.07899999998</v>
      </c>
      <c r="AD32" s="18">
        <v>9157.2420000000002</v>
      </c>
      <c r="AE32" s="19">
        <v>0</v>
      </c>
      <c r="AF32" s="10">
        <v>0</v>
      </c>
      <c r="AG32" s="57">
        <v>0</v>
      </c>
    </row>
    <row r="33" spans="1:33">
      <c r="A33" s="28" t="s">
        <v>27</v>
      </c>
      <c r="B33" s="10"/>
      <c r="C33" s="10"/>
      <c r="D33" s="10"/>
      <c r="E33" s="10"/>
      <c r="F33" s="10"/>
      <c r="G33" s="10"/>
      <c r="H33" s="10"/>
      <c r="I33" s="9"/>
      <c r="J33" s="10"/>
      <c r="K33" s="10"/>
      <c r="L33" s="10"/>
      <c r="M33" s="17"/>
      <c r="N33" s="10"/>
      <c r="O33" s="10"/>
      <c r="P33" s="19"/>
      <c r="Q33" s="19"/>
      <c r="R33" s="10"/>
      <c r="S33" s="11"/>
      <c r="T33" s="12"/>
      <c r="U33" s="33"/>
      <c r="V33" s="18"/>
      <c r="W33" s="33"/>
      <c r="X33" s="18">
        <v>70177</v>
      </c>
      <c r="Y33" s="33">
        <v>94530</v>
      </c>
      <c r="Z33" s="18">
        <v>157671</v>
      </c>
      <c r="AA33" s="33">
        <v>74123</v>
      </c>
      <c r="AB33" s="18">
        <v>9402.2999999999993</v>
      </c>
      <c r="AC33" s="33">
        <v>1581.11</v>
      </c>
      <c r="AD33" s="10">
        <v>0</v>
      </c>
      <c r="AE33" s="19">
        <v>0</v>
      </c>
      <c r="AF33" s="10">
        <v>0</v>
      </c>
      <c r="AG33" s="57">
        <v>0</v>
      </c>
    </row>
    <row r="34" spans="1:33">
      <c r="A34" s="28" t="s">
        <v>28</v>
      </c>
      <c r="B34" s="10"/>
      <c r="C34" s="10">
        <v>1948</v>
      </c>
      <c r="D34" s="10">
        <v>1315</v>
      </c>
      <c r="E34" s="10">
        <v>19</v>
      </c>
      <c r="F34" s="10">
        <v>67</v>
      </c>
      <c r="G34" s="10"/>
      <c r="H34" s="10"/>
      <c r="I34" s="9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9">
        <v>0</v>
      </c>
      <c r="Q34" s="19">
        <v>0</v>
      </c>
      <c r="R34" s="10">
        <v>0</v>
      </c>
      <c r="S34" s="10">
        <v>0</v>
      </c>
      <c r="T34" s="10">
        <v>0</v>
      </c>
      <c r="U34" s="31">
        <v>0</v>
      </c>
      <c r="V34" s="10">
        <v>0</v>
      </c>
      <c r="W34" s="31">
        <v>0</v>
      </c>
      <c r="X34" s="10">
        <v>0</v>
      </c>
      <c r="Y34" s="31">
        <v>0</v>
      </c>
      <c r="Z34" s="10">
        <v>0</v>
      </c>
      <c r="AA34" s="31">
        <v>0</v>
      </c>
      <c r="AB34" s="10">
        <v>0</v>
      </c>
      <c r="AC34" s="31">
        <v>0</v>
      </c>
      <c r="AD34" s="10">
        <v>0</v>
      </c>
      <c r="AE34" s="19">
        <v>0</v>
      </c>
      <c r="AF34" s="10">
        <v>0</v>
      </c>
      <c r="AG34" s="57">
        <v>0</v>
      </c>
    </row>
    <row r="35" spans="1:33" ht="15.75" thickBot="1">
      <c r="A35" s="28" t="s">
        <v>22</v>
      </c>
      <c r="B35" s="10"/>
      <c r="C35" s="10"/>
      <c r="D35" s="10"/>
      <c r="E35" s="10"/>
      <c r="F35" s="10"/>
      <c r="G35" s="10"/>
      <c r="H35" s="10"/>
      <c r="I35" s="9"/>
      <c r="J35" s="10"/>
      <c r="K35" s="10"/>
      <c r="L35" s="10"/>
      <c r="M35" s="10"/>
      <c r="N35" s="10"/>
      <c r="O35" s="10"/>
      <c r="P35" s="19"/>
      <c r="Q35" s="19"/>
      <c r="R35" s="10"/>
      <c r="S35" s="10"/>
      <c r="T35" s="10"/>
      <c r="U35" s="31"/>
      <c r="V35" s="10"/>
      <c r="W35" s="31"/>
      <c r="X35" s="10"/>
      <c r="Y35" s="33"/>
      <c r="Z35" s="18">
        <v>24236</v>
      </c>
      <c r="AA35" s="33">
        <v>99488</v>
      </c>
      <c r="AB35" s="10">
        <v>0</v>
      </c>
      <c r="AC35" s="31">
        <v>0</v>
      </c>
      <c r="AD35" s="10">
        <v>0</v>
      </c>
      <c r="AE35" s="19">
        <v>0</v>
      </c>
      <c r="AF35" s="10">
        <v>0</v>
      </c>
      <c r="AG35" s="57">
        <v>0</v>
      </c>
    </row>
    <row r="36" spans="1:33" ht="15.75" thickBot="1">
      <c r="A36" s="21" t="s">
        <v>29</v>
      </c>
      <c r="B36" s="22">
        <f>+SUM(B37:B49)</f>
        <v>127011</v>
      </c>
      <c r="C36" s="22">
        <f t="shared" ref="C36:L36" si="6">+SUM(C37:C49)</f>
        <v>96790</v>
      </c>
      <c r="D36" s="22">
        <f t="shared" si="6"/>
        <v>111888</v>
      </c>
      <c r="E36" s="22">
        <f t="shared" si="6"/>
        <v>160125</v>
      </c>
      <c r="F36" s="22">
        <f t="shared" si="6"/>
        <v>107339</v>
      </c>
      <c r="G36" s="22">
        <f t="shared" si="6"/>
        <v>77389</v>
      </c>
      <c r="H36" s="22">
        <f t="shared" si="6"/>
        <v>114305</v>
      </c>
      <c r="I36" s="23">
        <f t="shared" si="6"/>
        <v>132573</v>
      </c>
      <c r="J36" s="22">
        <f t="shared" si="6"/>
        <v>93506</v>
      </c>
      <c r="K36" s="22">
        <f t="shared" si="6"/>
        <v>180337</v>
      </c>
      <c r="L36" s="22">
        <f t="shared" si="6"/>
        <v>173743</v>
      </c>
      <c r="M36" s="26">
        <f>+SUM(M37:M49)</f>
        <v>127457</v>
      </c>
      <c r="N36" s="26">
        <v>172797</v>
      </c>
      <c r="O36" s="26">
        <v>179948</v>
      </c>
      <c r="P36" s="35">
        <v>161069</v>
      </c>
      <c r="Q36" s="35">
        <v>209405</v>
      </c>
      <c r="R36" s="26">
        <v>285464</v>
      </c>
      <c r="S36" s="27">
        <v>68806</v>
      </c>
      <c r="T36" s="80">
        <v>3331</v>
      </c>
      <c r="U36" s="36">
        <v>120658</v>
      </c>
      <c r="V36" s="27">
        <v>125330</v>
      </c>
      <c r="W36" s="36">
        <v>120501</v>
      </c>
      <c r="X36" s="27">
        <v>115490</v>
      </c>
      <c r="Y36" s="36">
        <v>162211</v>
      </c>
      <c r="Z36" s="27">
        <v>122470</v>
      </c>
      <c r="AA36" s="36">
        <v>20852</v>
      </c>
      <c r="AB36" s="27">
        <v>75890.826528999998</v>
      </c>
      <c r="AC36" s="36">
        <v>0</v>
      </c>
      <c r="AD36" s="27">
        <v>0</v>
      </c>
      <c r="AE36" s="43">
        <v>0</v>
      </c>
      <c r="AF36" s="27">
        <v>0</v>
      </c>
      <c r="AG36" s="81">
        <v>0</v>
      </c>
    </row>
    <row r="37" spans="1:33">
      <c r="A37" s="28" t="s">
        <v>8</v>
      </c>
      <c r="B37" s="10"/>
      <c r="C37" s="10"/>
      <c r="D37" s="10"/>
      <c r="E37" s="10">
        <v>19</v>
      </c>
      <c r="F37" s="10">
        <v>31</v>
      </c>
      <c r="G37" s="10">
        <v>4</v>
      </c>
      <c r="H37" s="10"/>
      <c r="I37" s="9">
        <v>0</v>
      </c>
      <c r="J37" s="10">
        <v>0</v>
      </c>
      <c r="K37" s="10">
        <v>4</v>
      </c>
      <c r="L37" s="10">
        <v>0</v>
      </c>
      <c r="M37" s="17">
        <v>20</v>
      </c>
      <c r="N37" s="10">
        <v>17</v>
      </c>
      <c r="O37" s="10">
        <v>2</v>
      </c>
      <c r="P37" s="19">
        <v>0</v>
      </c>
      <c r="Q37" s="19">
        <v>0</v>
      </c>
      <c r="R37" s="10">
        <v>8</v>
      </c>
      <c r="S37" s="10">
        <v>0</v>
      </c>
      <c r="T37" s="10">
        <v>0</v>
      </c>
      <c r="U37" s="31">
        <v>0</v>
      </c>
      <c r="V37" s="10">
        <v>0</v>
      </c>
      <c r="W37" s="31">
        <v>0</v>
      </c>
      <c r="X37" s="10">
        <v>0</v>
      </c>
      <c r="Y37" s="31">
        <v>0</v>
      </c>
      <c r="Z37" s="10">
        <v>0</v>
      </c>
      <c r="AA37" s="31">
        <v>0</v>
      </c>
      <c r="AB37" s="18">
        <v>212.108</v>
      </c>
      <c r="AC37" s="31">
        <v>0</v>
      </c>
      <c r="AD37" s="10">
        <v>0</v>
      </c>
      <c r="AE37" s="19">
        <v>0</v>
      </c>
      <c r="AF37" s="10">
        <v>0</v>
      </c>
      <c r="AG37" s="57">
        <v>0</v>
      </c>
    </row>
    <row r="38" spans="1:33">
      <c r="A38" s="28" t="s">
        <v>9</v>
      </c>
      <c r="B38" s="10"/>
      <c r="C38" s="10"/>
      <c r="D38" s="10"/>
      <c r="E38" s="10">
        <v>2185</v>
      </c>
      <c r="F38" s="10">
        <v>4473</v>
      </c>
      <c r="G38" s="10">
        <v>5833</v>
      </c>
      <c r="H38" s="10">
        <v>23399</v>
      </c>
      <c r="I38" s="9">
        <v>15599</v>
      </c>
      <c r="J38" s="10">
        <v>16408</v>
      </c>
      <c r="K38" s="10">
        <v>13029</v>
      </c>
      <c r="L38" s="10">
        <v>15916</v>
      </c>
      <c r="M38" s="17">
        <v>11863</v>
      </c>
      <c r="N38" s="10">
        <v>12374</v>
      </c>
      <c r="O38" s="10">
        <v>17723</v>
      </c>
      <c r="P38" s="19">
        <v>17940</v>
      </c>
      <c r="Q38" s="19">
        <v>18873</v>
      </c>
      <c r="R38" s="10">
        <v>4787</v>
      </c>
      <c r="S38" s="11">
        <v>459</v>
      </c>
      <c r="T38" s="12">
        <v>63</v>
      </c>
      <c r="U38" s="33">
        <v>460</v>
      </c>
      <c r="V38" s="18">
        <v>129</v>
      </c>
      <c r="W38" s="33">
        <v>138</v>
      </c>
      <c r="X38" s="18">
        <v>1241</v>
      </c>
      <c r="Y38" s="33">
        <v>85639</v>
      </c>
      <c r="Z38" s="18">
        <v>59150</v>
      </c>
      <c r="AA38" s="33">
        <v>20629</v>
      </c>
      <c r="AB38" s="18">
        <v>499.654</v>
      </c>
      <c r="AC38" s="31">
        <v>0</v>
      </c>
      <c r="AD38" s="10">
        <v>0</v>
      </c>
      <c r="AE38" s="19">
        <v>0</v>
      </c>
      <c r="AF38" s="10">
        <v>0</v>
      </c>
      <c r="AG38" s="57">
        <v>0</v>
      </c>
    </row>
    <row r="39" spans="1:33">
      <c r="A39" s="28" t="s">
        <v>11</v>
      </c>
      <c r="B39" s="10">
        <v>57588</v>
      </c>
      <c r="C39" s="10">
        <v>23852</v>
      </c>
      <c r="D39" s="10">
        <v>62268</v>
      </c>
      <c r="E39" s="10">
        <v>65635</v>
      </c>
      <c r="F39" s="10"/>
      <c r="G39" s="10">
        <v>23180</v>
      </c>
      <c r="H39" s="10"/>
      <c r="I39" s="9">
        <v>0</v>
      </c>
      <c r="J39" s="10">
        <v>0</v>
      </c>
      <c r="K39" s="10">
        <v>15682</v>
      </c>
      <c r="L39" s="10">
        <v>0</v>
      </c>
      <c r="M39" s="10">
        <v>0</v>
      </c>
      <c r="N39" s="10">
        <v>0</v>
      </c>
      <c r="O39" s="10">
        <v>105</v>
      </c>
      <c r="P39" s="19">
        <v>0</v>
      </c>
      <c r="Q39" s="19">
        <v>0</v>
      </c>
      <c r="R39" s="10">
        <v>0</v>
      </c>
      <c r="S39" s="10">
        <v>0</v>
      </c>
      <c r="T39" s="10">
        <v>0</v>
      </c>
      <c r="U39" s="31">
        <v>0</v>
      </c>
      <c r="V39" s="18">
        <v>29842</v>
      </c>
      <c r="W39" s="31">
        <v>0</v>
      </c>
      <c r="X39" s="10">
        <v>0</v>
      </c>
      <c r="Y39" s="31">
        <v>0</v>
      </c>
      <c r="Z39" s="18">
        <v>19729</v>
      </c>
      <c r="AA39" s="31">
        <v>0</v>
      </c>
      <c r="AB39" s="10">
        <v>0</v>
      </c>
      <c r="AC39" s="31">
        <v>0</v>
      </c>
      <c r="AD39" s="10">
        <v>0</v>
      </c>
      <c r="AE39" s="19">
        <v>0</v>
      </c>
      <c r="AF39" s="10">
        <v>0</v>
      </c>
      <c r="AG39" s="57">
        <v>0</v>
      </c>
    </row>
    <row r="40" spans="1:33">
      <c r="A40" s="28" t="s">
        <v>30</v>
      </c>
      <c r="B40" s="10">
        <v>81</v>
      </c>
      <c r="C40" s="10">
        <v>3336</v>
      </c>
      <c r="D40" s="10">
        <v>4340</v>
      </c>
      <c r="E40" s="10">
        <v>2295</v>
      </c>
      <c r="F40" s="10">
        <v>5458</v>
      </c>
      <c r="G40" s="10">
        <v>8478</v>
      </c>
      <c r="H40" s="10">
        <v>17569</v>
      </c>
      <c r="I40" s="9">
        <v>18105</v>
      </c>
      <c r="J40" s="10">
        <v>21449</v>
      </c>
      <c r="K40" s="10">
        <v>21712</v>
      </c>
      <c r="L40" s="10">
        <v>20260</v>
      </c>
      <c r="M40" s="17">
        <v>26263</v>
      </c>
      <c r="N40" s="10">
        <v>30733</v>
      </c>
      <c r="O40" s="10">
        <v>26750</v>
      </c>
      <c r="P40" s="19">
        <v>28452</v>
      </c>
      <c r="Q40" s="19">
        <v>32774</v>
      </c>
      <c r="R40" s="10">
        <v>28924</v>
      </c>
      <c r="S40" s="11">
        <v>7468</v>
      </c>
      <c r="T40" s="12">
        <v>13</v>
      </c>
      <c r="U40" s="33">
        <v>75</v>
      </c>
      <c r="V40" s="18">
        <v>907</v>
      </c>
      <c r="W40" s="33">
        <v>84</v>
      </c>
      <c r="X40" s="18">
        <v>9</v>
      </c>
      <c r="Y40" s="33">
        <v>3</v>
      </c>
      <c r="Z40" s="10">
        <v>0</v>
      </c>
      <c r="AA40" s="31">
        <v>0</v>
      </c>
      <c r="AB40" s="10">
        <v>33.508000000000003</v>
      </c>
      <c r="AC40" s="31"/>
      <c r="AD40" s="10">
        <v>0</v>
      </c>
      <c r="AE40" s="19">
        <v>0</v>
      </c>
      <c r="AF40" s="10">
        <v>0</v>
      </c>
      <c r="AG40" s="57">
        <v>0</v>
      </c>
    </row>
    <row r="41" spans="1:33">
      <c r="A41" s="28" t="s">
        <v>31</v>
      </c>
      <c r="B41" s="10"/>
      <c r="C41" s="10"/>
      <c r="D41" s="10"/>
      <c r="E41" s="10">
        <v>5529</v>
      </c>
      <c r="F41" s="10">
        <v>5550</v>
      </c>
      <c r="G41" s="10"/>
      <c r="H41" s="10"/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9">
        <v>0</v>
      </c>
      <c r="Q41" s="19">
        <v>0</v>
      </c>
      <c r="R41" s="10">
        <v>0</v>
      </c>
      <c r="S41" s="10">
        <v>0</v>
      </c>
      <c r="T41" s="10">
        <v>0</v>
      </c>
      <c r="U41" s="31">
        <v>0</v>
      </c>
      <c r="V41" s="10">
        <v>0</v>
      </c>
      <c r="W41" s="31">
        <v>0</v>
      </c>
      <c r="X41" s="10">
        <v>0</v>
      </c>
      <c r="Y41" s="31">
        <v>0</v>
      </c>
      <c r="Z41" s="10">
        <v>0</v>
      </c>
      <c r="AA41" s="31">
        <v>0</v>
      </c>
      <c r="AB41" s="10">
        <v>0</v>
      </c>
      <c r="AC41" s="31">
        <v>0</v>
      </c>
      <c r="AD41" s="10">
        <v>0</v>
      </c>
      <c r="AE41" s="19">
        <v>0</v>
      </c>
      <c r="AF41" s="10">
        <v>0</v>
      </c>
      <c r="AG41" s="57">
        <v>0</v>
      </c>
    </row>
    <row r="42" spans="1:33">
      <c r="A42" s="28" t="s">
        <v>19</v>
      </c>
      <c r="B42" s="10"/>
      <c r="C42" s="10"/>
      <c r="D42" s="10"/>
      <c r="E42" s="10">
        <v>42</v>
      </c>
      <c r="F42" s="10">
        <v>55</v>
      </c>
      <c r="G42" s="10">
        <v>111</v>
      </c>
      <c r="H42" s="10">
        <v>739</v>
      </c>
      <c r="I42" s="9">
        <v>212</v>
      </c>
      <c r="J42" s="10">
        <v>37</v>
      </c>
      <c r="K42" s="10">
        <v>227</v>
      </c>
      <c r="L42" s="10">
        <v>201</v>
      </c>
      <c r="M42" s="17">
        <v>338</v>
      </c>
      <c r="N42" s="10">
        <v>388</v>
      </c>
      <c r="O42" s="10">
        <v>220</v>
      </c>
      <c r="P42" s="19">
        <v>257</v>
      </c>
      <c r="Q42" s="19">
        <v>174</v>
      </c>
      <c r="R42" s="10">
        <v>290</v>
      </c>
      <c r="S42" s="11">
        <v>572</v>
      </c>
      <c r="T42" s="12">
        <v>344</v>
      </c>
      <c r="U42" s="33">
        <v>465</v>
      </c>
      <c r="V42" s="18">
        <v>540</v>
      </c>
      <c r="W42" s="33">
        <v>561</v>
      </c>
      <c r="X42" s="18">
        <v>653</v>
      </c>
      <c r="Y42" s="33">
        <v>746</v>
      </c>
      <c r="Z42" s="18">
        <v>867</v>
      </c>
      <c r="AA42" s="33">
        <v>223</v>
      </c>
      <c r="AB42" s="10">
        <v>0</v>
      </c>
      <c r="AC42" s="31">
        <v>0</v>
      </c>
      <c r="AD42" s="10">
        <v>0</v>
      </c>
      <c r="AE42" s="19">
        <v>0</v>
      </c>
      <c r="AF42" s="10">
        <v>0</v>
      </c>
      <c r="AG42" s="57">
        <v>0</v>
      </c>
    </row>
    <row r="43" spans="1:33">
      <c r="A43" s="28" t="s">
        <v>15</v>
      </c>
      <c r="B43" s="10"/>
      <c r="C43" s="10"/>
      <c r="D43" s="10"/>
      <c r="E43" s="10"/>
      <c r="F43" s="10"/>
      <c r="G43" s="10">
        <v>0</v>
      </c>
      <c r="H43" s="10">
        <v>0</v>
      </c>
      <c r="I43" s="9">
        <v>0</v>
      </c>
      <c r="J43" s="10">
        <v>0</v>
      </c>
      <c r="K43" s="10">
        <v>19</v>
      </c>
      <c r="L43" s="10">
        <v>132</v>
      </c>
      <c r="M43" s="10">
        <v>0</v>
      </c>
      <c r="N43" s="10">
        <v>0</v>
      </c>
      <c r="O43" s="10">
        <v>0</v>
      </c>
      <c r="P43" s="19">
        <v>0</v>
      </c>
      <c r="Q43" s="19">
        <v>0</v>
      </c>
      <c r="R43" s="10">
        <v>0</v>
      </c>
      <c r="S43" s="10">
        <v>0</v>
      </c>
      <c r="T43" s="10">
        <v>0</v>
      </c>
      <c r="U43" s="31">
        <v>0</v>
      </c>
      <c r="V43" s="10">
        <v>0</v>
      </c>
      <c r="W43" s="31">
        <v>0</v>
      </c>
      <c r="X43" s="10">
        <v>0</v>
      </c>
      <c r="Y43" s="31">
        <v>0</v>
      </c>
      <c r="Z43" s="10">
        <v>0</v>
      </c>
      <c r="AA43" s="31">
        <v>0</v>
      </c>
      <c r="AB43" s="10">
        <v>0</v>
      </c>
      <c r="AC43" s="31">
        <v>0</v>
      </c>
      <c r="AD43" s="10">
        <v>0</v>
      </c>
      <c r="AE43" s="19">
        <v>0</v>
      </c>
      <c r="AF43" s="10">
        <v>0</v>
      </c>
      <c r="AG43" s="57">
        <v>0</v>
      </c>
    </row>
    <row r="44" spans="1:33">
      <c r="A44" s="28" t="s">
        <v>21</v>
      </c>
      <c r="B44" s="10"/>
      <c r="C44" s="10"/>
      <c r="D44" s="10"/>
      <c r="E44" s="10">
        <v>91</v>
      </c>
      <c r="F44" s="10">
        <v>68</v>
      </c>
      <c r="G44" s="10"/>
      <c r="H44" s="10"/>
      <c r="I44" s="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9">
        <v>0</v>
      </c>
      <c r="Q44" s="19">
        <v>23930</v>
      </c>
      <c r="R44" s="10">
        <v>73162</v>
      </c>
      <c r="S44" s="11">
        <v>22754</v>
      </c>
      <c r="T44" s="10">
        <v>0</v>
      </c>
      <c r="U44" s="31">
        <v>0</v>
      </c>
      <c r="V44" s="10">
        <v>0</v>
      </c>
      <c r="W44" s="31">
        <v>0</v>
      </c>
      <c r="X44" s="10">
        <v>37258</v>
      </c>
      <c r="Y44" s="31">
        <v>42278</v>
      </c>
      <c r="Z44" s="18">
        <v>42724</v>
      </c>
      <c r="AA44" s="5"/>
      <c r="AB44" s="10">
        <v>0</v>
      </c>
      <c r="AC44" s="31">
        <v>0</v>
      </c>
      <c r="AD44" s="10">
        <v>0</v>
      </c>
      <c r="AE44" s="19">
        <v>0</v>
      </c>
      <c r="AF44" s="10">
        <v>0</v>
      </c>
      <c r="AG44" s="57">
        <v>0</v>
      </c>
    </row>
    <row r="45" spans="1:33">
      <c r="A45" s="28" t="s">
        <v>32</v>
      </c>
      <c r="B45" s="10">
        <v>47085</v>
      </c>
      <c r="C45" s="10">
        <v>32459</v>
      </c>
      <c r="D45" s="10">
        <v>22946</v>
      </c>
      <c r="E45" s="10">
        <v>29727</v>
      </c>
      <c r="F45" s="10">
        <v>38024</v>
      </c>
      <c r="G45" s="10">
        <v>9396</v>
      </c>
      <c r="H45" s="10">
        <v>10324</v>
      </c>
      <c r="I45" s="9">
        <v>7201</v>
      </c>
      <c r="J45" s="10">
        <v>4268</v>
      </c>
      <c r="K45" s="10">
        <v>6225</v>
      </c>
      <c r="L45" s="10">
        <v>1520</v>
      </c>
      <c r="M45" s="17">
        <v>1557</v>
      </c>
      <c r="N45" s="10">
        <v>2435</v>
      </c>
      <c r="O45" s="10">
        <v>777</v>
      </c>
      <c r="P45" s="19">
        <v>0</v>
      </c>
      <c r="Q45" s="19">
        <v>0</v>
      </c>
      <c r="R45" s="10">
        <v>0</v>
      </c>
      <c r="S45" s="10">
        <v>0</v>
      </c>
      <c r="T45" s="10">
        <v>0</v>
      </c>
      <c r="U45" s="31">
        <v>0</v>
      </c>
      <c r="V45" s="10">
        <v>0</v>
      </c>
      <c r="W45" s="31">
        <v>0</v>
      </c>
      <c r="X45" s="10">
        <v>0</v>
      </c>
      <c r="Y45" s="31">
        <v>0</v>
      </c>
      <c r="Z45" s="10">
        <v>0</v>
      </c>
      <c r="AA45" s="31">
        <v>0</v>
      </c>
      <c r="AB45" s="10">
        <v>0</v>
      </c>
      <c r="AC45" s="31">
        <v>0</v>
      </c>
      <c r="AD45" s="10">
        <v>0</v>
      </c>
      <c r="AE45" s="19">
        <v>0</v>
      </c>
      <c r="AF45" s="10">
        <v>0</v>
      </c>
      <c r="AG45" s="57">
        <v>0</v>
      </c>
    </row>
    <row r="46" spans="1:33">
      <c r="A46" s="28" t="s">
        <v>22</v>
      </c>
      <c r="B46" s="10">
        <v>20274</v>
      </c>
      <c r="C46" s="10">
        <v>31341</v>
      </c>
      <c r="D46" s="10">
        <v>18324</v>
      </c>
      <c r="E46" s="10">
        <v>46855</v>
      </c>
      <c r="F46" s="10">
        <v>45207</v>
      </c>
      <c r="G46" s="10">
        <v>28961</v>
      </c>
      <c r="H46" s="10">
        <v>61956</v>
      </c>
      <c r="I46" s="9">
        <v>91398</v>
      </c>
      <c r="J46" s="10">
        <v>51322</v>
      </c>
      <c r="K46" s="10">
        <v>123347</v>
      </c>
      <c r="L46" s="10">
        <v>135614</v>
      </c>
      <c r="M46" s="17">
        <v>87259</v>
      </c>
      <c r="N46" s="10">
        <v>126772</v>
      </c>
      <c r="O46" s="10">
        <v>133642</v>
      </c>
      <c r="P46" s="19">
        <v>113854</v>
      </c>
      <c r="Q46" s="19">
        <v>133285</v>
      </c>
      <c r="R46" s="10">
        <v>178203</v>
      </c>
      <c r="S46" s="11">
        <v>37553</v>
      </c>
      <c r="T46" s="12">
        <v>2910</v>
      </c>
      <c r="U46" s="33">
        <v>119594</v>
      </c>
      <c r="V46" s="18">
        <v>93912</v>
      </c>
      <c r="W46" s="33">
        <v>119718</v>
      </c>
      <c r="X46" s="18">
        <v>76330</v>
      </c>
      <c r="Y46" s="33">
        <v>33545</v>
      </c>
      <c r="Z46" s="13"/>
      <c r="AA46" s="5"/>
      <c r="AB46" s="10">
        <v>0</v>
      </c>
      <c r="AC46" s="31">
        <v>0</v>
      </c>
      <c r="AD46" s="10">
        <v>0</v>
      </c>
      <c r="AE46" s="19">
        <v>0</v>
      </c>
      <c r="AF46" s="10">
        <v>0</v>
      </c>
      <c r="AG46" s="57">
        <v>0</v>
      </c>
    </row>
    <row r="47" spans="1:33">
      <c r="A47" s="28" t="s">
        <v>33</v>
      </c>
      <c r="B47" s="10">
        <v>1983</v>
      </c>
      <c r="C47" s="10">
        <v>5802</v>
      </c>
      <c r="D47" s="10">
        <v>4010</v>
      </c>
      <c r="E47" s="10">
        <v>7747</v>
      </c>
      <c r="F47" s="10">
        <v>8246</v>
      </c>
      <c r="G47" s="10">
        <v>734</v>
      </c>
      <c r="H47" s="10">
        <v>0</v>
      </c>
      <c r="I47" s="9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9">
        <v>0</v>
      </c>
      <c r="Q47" s="19">
        <v>0</v>
      </c>
      <c r="R47" s="10">
        <v>0</v>
      </c>
      <c r="S47" s="10">
        <v>0</v>
      </c>
      <c r="T47" s="10">
        <v>0</v>
      </c>
      <c r="U47" s="31">
        <v>0</v>
      </c>
      <c r="V47" s="10">
        <v>0</v>
      </c>
      <c r="W47" s="31">
        <v>0</v>
      </c>
      <c r="X47" s="10">
        <v>0</v>
      </c>
      <c r="Y47" s="31">
        <v>0</v>
      </c>
      <c r="Z47" s="10">
        <v>0</v>
      </c>
      <c r="AA47" s="31">
        <v>0</v>
      </c>
      <c r="AB47" s="10">
        <v>0</v>
      </c>
      <c r="AC47" s="31">
        <v>0</v>
      </c>
      <c r="AD47" s="10">
        <v>0</v>
      </c>
      <c r="AE47" s="19">
        <v>0</v>
      </c>
      <c r="AF47" s="10">
        <v>0</v>
      </c>
      <c r="AG47" s="57">
        <v>0</v>
      </c>
    </row>
    <row r="48" spans="1:33">
      <c r="A48" s="28" t="s">
        <v>25</v>
      </c>
      <c r="B48" s="10"/>
      <c r="C48" s="10"/>
      <c r="D48" s="10"/>
      <c r="E48" s="10"/>
      <c r="F48" s="10">
        <v>227</v>
      </c>
      <c r="G48" s="10">
        <v>8</v>
      </c>
      <c r="H48" s="10">
        <v>81</v>
      </c>
      <c r="I48" s="9">
        <v>58</v>
      </c>
      <c r="J48" s="10">
        <v>22</v>
      </c>
      <c r="K48" s="10">
        <v>92</v>
      </c>
      <c r="L48" s="10">
        <v>100</v>
      </c>
      <c r="M48" s="17">
        <v>59</v>
      </c>
      <c r="N48" s="10">
        <v>75</v>
      </c>
      <c r="O48" s="10">
        <v>86</v>
      </c>
      <c r="P48" s="19">
        <v>18</v>
      </c>
      <c r="Q48" s="19">
        <v>0</v>
      </c>
      <c r="R48" s="10">
        <v>0</v>
      </c>
      <c r="S48" s="10">
        <v>0</v>
      </c>
      <c r="T48" s="10">
        <v>0</v>
      </c>
      <c r="U48" s="31">
        <v>0</v>
      </c>
      <c r="V48" s="10">
        <v>0</v>
      </c>
      <c r="W48" s="31">
        <v>0</v>
      </c>
      <c r="X48" s="10">
        <v>0</v>
      </c>
      <c r="Y48" s="31">
        <v>0</v>
      </c>
      <c r="Z48" s="10">
        <v>0</v>
      </c>
      <c r="AA48" s="31">
        <v>0</v>
      </c>
      <c r="AB48" s="10">
        <v>187.48599999999999</v>
      </c>
      <c r="AC48" s="31">
        <v>0</v>
      </c>
      <c r="AD48" s="10">
        <v>0</v>
      </c>
      <c r="AE48" s="19">
        <v>0</v>
      </c>
      <c r="AF48" s="10">
        <v>0</v>
      </c>
      <c r="AG48" s="57">
        <v>0</v>
      </c>
    </row>
    <row r="49" spans="1:35">
      <c r="A49" s="28" t="s">
        <v>12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684</v>
      </c>
      <c r="H49" s="10">
        <v>237</v>
      </c>
      <c r="I49" s="9">
        <v>0</v>
      </c>
      <c r="J49" s="10">
        <v>0</v>
      </c>
      <c r="K49" s="10">
        <v>0</v>
      </c>
      <c r="L49" s="10">
        <v>0</v>
      </c>
      <c r="M49" s="17">
        <v>98</v>
      </c>
      <c r="N49" s="10">
        <v>0</v>
      </c>
      <c r="O49" s="10">
        <v>639</v>
      </c>
      <c r="P49" s="19">
        <v>545</v>
      </c>
      <c r="Q49" s="19">
        <v>369</v>
      </c>
      <c r="R49" s="10">
        <v>91</v>
      </c>
      <c r="S49" s="10">
        <v>0</v>
      </c>
      <c r="T49" s="10">
        <v>0</v>
      </c>
      <c r="U49" s="33">
        <v>63</v>
      </c>
      <c r="V49" s="10">
        <v>0</v>
      </c>
      <c r="W49" s="31">
        <v>0</v>
      </c>
      <c r="X49" s="10">
        <v>0</v>
      </c>
      <c r="Y49" s="31">
        <v>0</v>
      </c>
      <c r="Z49" s="10">
        <v>0</v>
      </c>
      <c r="AA49" s="31">
        <v>0</v>
      </c>
      <c r="AB49" s="10">
        <v>0</v>
      </c>
      <c r="AC49" s="31">
        <v>0</v>
      </c>
      <c r="AD49" s="10">
        <v>0</v>
      </c>
      <c r="AE49" s="19">
        <v>0</v>
      </c>
      <c r="AF49" s="10">
        <v>0</v>
      </c>
      <c r="AG49" s="57">
        <v>0</v>
      </c>
    </row>
    <row r="50" spans="1:35" ht="15.75" thickBot="1">
      <c r="A50" s="28" t="s">
        <v>35</v>
      </c>
      <c r="B50" s="10"/>
      <c r="C50" s="10"/>
      <c r="D50" s="10"/>
      <c r="E50" s="10"/>
      <c r="F50" s="10"/>
      <c r="G50" s="10"/>
      <c r="H50" s="10"/>
      <c r="I50" s="9"/>
      <c r="J50" s="19"/>
      <c r="K50" s="9"/>
      <c r="L50" s="10"/>
      <c r="M50" s="17"/>
      <c r="N50" s="10"/>
      <c r="O50" s="10"/>
      <c r="P50" s="19"/>
      <c r="Q50" s="19"/>
      <c r="R50" s="10"/>
      <c r="S50" s="10"/>
      <c r="T50" s="10"/>
      <c r="U50" s="33"/>
      <c r="V50" s="10"/>
      <c r="W50" s="31"/>
      <c r="X50" s="10"/>
      <c r="Y50" s="31"/>
      <c r="Z50" s="10"/>
      <c r="AA50" s="31">
        <v>0</v>
      </c>
      <c r="AB50" s="10">
        <v>74958.070529000004</v>
      </c>
      <c r="AC50" s="31">
        <v>0</v>
      </c>
      <c r="AD50" s="10">
        <v>0</v>
      </c>
      <c r="AE50" s="19">
        <v>0</v>
      </c>
      <c r="AF50" s="10">
        <v>0</v>
      </c>
      <c r="AG50" s="57">
        <v>0</v>
      </c>
    </row>
    <row r="51" spans="1:35" ht="15.75" thickBot="1">
      <c r="A51" s="21" t="s">
        <v>34</v>
      </c>
      <c r="B51" s="22">
        <f t="shared" ref="B51:L51" si="7">+SUM(B7+B36)</f>
        <v>939660</v>
      </c>
      <c r="C51" s="22">
        <f t="shared" si="7"/>
        <v>989987</v>
      </c>
      <c r="D51" s="22">
        <f t="shared" si="7"/>
        <v>1051836</v>
      </c>
      <c r="E51" s="22">
        <f t="shared" si="7"/>
        <v>1157385</v>
      </c>
      <c r="F51" s="22">
        <f t="shared" si="7"/>
        <v>1187211</v>
      </c>
      <c r="G51" s="22">
        <f t="shared" si="7"/>
        <v>1203719</v>
      </c>
      <c r="H51" s="22">
        <f t="shared" si="7"/>
        <v>1531696</v>
      </c>
      <c r="I51" s="23">
        <f t="shared" si="7"/>
        <v>1637153</v>
      </c>
      <c r="J51" s="24">
        <f t="shared" si="7"/>
        <v>1882742</v>
      </c>
      <c r="K51" s="25">
        <f t="shared" si="7"/>
        <v>2003799</v>
      </c>
      <c r="L51" s="22">
        <f t="shared" si="7"/>
        <v>1923700</v>
      </c>
      <c r="M51" s="26">
        <f>+SUM(M36+M7)</f>
        <v>1861702</v>
      </c>
      <c r="N51" s="22">
        <f>+SUM(N36+N7)</f>
        <v>2161617</v>
      </c>
      <c r="O51" s="22">
        <v>2239646</v>
      </c>
      <c r="P51" s="24">
        <v>2208998</v>
      </c>
      <c r="Q51" s="35">
        <f>+SUM(Q36+Q7)</f>
        <v>2280590</v>
      </c>
      <c r="R51" s="26">
        <f>+SUM(R36+R7)</f>
        <v>2422316</v>
      </c>
      <c r="S51" s="26">
        <f>+SUM(S36+S7)</f>
        <v>2382171</v>
      </c>
      <c r="T51" s="43">
        <v>2437809</v>
      </c>
      <c r="U51" s="44">
        <v>2529921</v>
      </c>
      <c r="V51" s="22">
        <v>2723655</v>
      </c>
      <c r="W51" s="37">
        <v>2927285</v>
      </c>
      <c r="X51" s="27">
        <v>2924930</v>
      </c>
      <c r="Y51" s="36">
        <v>2874512</v>
      </c>
      <c r="Z51" s="27">
        <v>2979667</v>
      </c>
      <c r="AA51" s="36">
        <v>2969411</v>
      </c>
      <c r="AB51" s="27">
        <v>2977366.312812</v>
      </c>
      <c r="AC51" s="36">
        <v>3023400.0324339997</v>
      </c>
      <c r="AD51" s="27">
        <v>3087619.5033999993</v>
      </c>
      <c r="AE51" s="43">
        <v>3023880.4866940002</v>
      </c>
      <c r="AF51" s="43">
        <v>3263072.0748120002</v>
      </c>
      <c r="AG51" s="45">
        <v>3318473.8619860006</v>
      </c>
    </row>
    <row r="52" spans="1:35" ht="20.25" customHeight="1">
      <c r="A52" s="38" t="s">
        <v>38</v>
      </c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  <c r="Q52" s="3"/>
      <c r="R52" s="3"/>
      <c r="S52" s="4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1:3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3"/>
      <c r="R53" s="3"/>
      <c r="S53" s="4"/>
      <c r="T53" s="5"/>
      <c r="U53" s="5"/>
      <c r="V53" s="1"/>
      <c r="W53" s="1"/>
      <c r="X53" s="1"/>
      <c r="Y53" s="1"/>
      <c r="Z53" s="1"/>
      <c r="AA53" s="1"/>
      <c r="AB53" s="53"/>
      <c r="AC53" s="1"/>
      <c r="AD53" s="1"/>
      <c r="AG53" s="52"/>
      <c r="AI53" s="52"/>
    </row>
    <row r="54" spans="1:35">
      <c r="A54" s="6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</sheetData>
  <mergeCells count="5">
    <mergeCell ref="AF5:AG5"/>
    <mergeCell ref="A1:AG1"/>
    <mergeCell ref="A2:AG2"/>
    <mergeCell ref="A3:AG3"/>
    <mergeCell ref="A4:AG4"/>
  </mergeCells>
  <printOptions horizontalCentered="1"/>
  <pageMargins left="0.196850393700787" right="0.196850393700787" top="0.25" bottom="0.196850393700787" header="0.31496062992126" footer="0.31496062992126"/>
  <pageSetup scale="75" orientation="landscape" r:id="rId1"/>
  <headerFooter>
    <oddFooter>&amp;R&amp;"Arial,Normal"&amp;12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m3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2017-03-16T16:57:05Z</cp:lastPrinted>
  <dcterms:created xsi:type="dcterms:W3CDTF">2012-09-07T13:48:26Z</dcterms:created>
  <dcterms:modified xsi:type="dcterms:W3CDTF">2018-02-01T15:33:10Z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Anuales METROS CUBICOS 2006 al 2016 (EST 199).xlsx</vt:lpwstr>
  </property>
</Properties>
</file>